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Cuadro 11504" sheetId="1" r:id="rId1"/>
  </sheets>
  <calcPr calcId="125725" concurrentCalc="0"/>
</workbook>
</file>

<file path=xl/calcChain.xml><?xml version="1.0" encoding="utf-8"?>
<calcChain xmlns="http://schemas.openxmlformats.org/spreadsheetml/2006/main">
  <c r="BF7" i="1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4"/>
  <c r="BF65"/>
  <c r="BF66"/>
  <c r="BF67"/>
  <c r="BF68"/>
  <c r="BF69"/>
  <c r="BF70"/>
  <c r="BF71"/>
  <c r="BF100"/>
  <c r="AB105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4"/>
  <c r="BE65"/>
  <c r="BE66"/>
  <c r="BE67"/>
  <c r="BE68"/>
  <c r="BE69"/>
  <c r="BE70"/>
  <c r="BE71"/>
  <c r="BE100"/>
  <c r="AA105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4"/>
  <c r="BD65"/>
  <c r="BD66"/>
  <c r="BD67"/>
  <c r="BD68"/>
  <c r="BD69"/>
  <c r="BD70"/>
  <c r="BD71"/>
  <c r="BD100"/>
  <c r="Z105"/>
  <c r="BC7"/>
  <c r="BC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4"/>
  <c r="BC65"/>
  <c r="BC66"/>
  <c r="BC67"/>
  <c r="BC68"/>
  <c r="BC69"/>
  <c r="BC70"/>
  <c r="BC71"/>
  <c r="BC100"/>
  <c r="Y105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4"/>
  <c r="BB65"/>
  <c r="BB66"/>
  <c r="BB67"/>
  <c r="BB68"/>
  <c r="BB69"/>
  <c r="BB70"/>
  <c r="BB71"/>
  <c r="BB100"/>
  <c r="X105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4"/>
  <c r="BA65"/>
  <c r="BA66"/>
  <c r="BA67"/>
  <c r="BA68"/>
  <c r="BA69"/>
  <c r="BA70"/>
  <c r="BA71"/>
  <c r="BA100"/>
  <c r="W105"/>
  <c r="AZ7"/>
  <c r="AZ8"/>
  <c r="AZ9"/>
  <c r="AZ10"/>
  <c r="V11"/>
  <c r="AZ11"/>
  <c r="AZ12"/>
  <c r="AZ13"/>
  <c r="AZ14"/>
  <c r="V15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4"/>
  <c r="AZ65"/>
  <c r="AZ66"/>
  <c r="AZ67"/>
  <c r="AZ68"/>
  <c r="AZ69"/>
  <c r="AZ70"/>
  <c r="AZ71"/>
  <c r="AZ100"/>
  <c r="V105"/>
  <c r="BA104"/>
  <c r="AZ104"/>
  <c r="BA102"/>
  <c r="AZ102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AY56"/>
  <c r="AY55"/>
  <c r="AY54"/>
  <c r="AY53"/>
  <c r="AY52"/>
  <c r="AY51"/>
  <c r="AY50"/>
  <c r="AY49"/>
  <c r="AY48"/>
  <c r="AY47"/>
  <c r="AY46"/>
  <c r="AY45"/>
  <c r="AY44"/>
  <c r="AY43"/>
  <c r="AY42"/>
  <c r="AY41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</calcChain>
</file>

<file path=xl/sharedStrings.xml><?xml version="1.0" encoding="utf-8"?>
<sst xmlns="http://schemas.openxmlformats.org/spreadsheetml/2006/main" count="253" uniqueCount="232">
  <si>
    <t>Cuadro 11504</t>
  </si>
  <si>
    <t>Utilización de préstamos externos para obras viales, según montos anuales de reembolsos 1960-2002</t>
  </si>
  <si>
    <t>Datos en miles de colones</t>
  </si>
  <si>
    <t>Fuente financiera</t>
  </si>
  <si>
    <t>Destino</t>
  </si>
  <si>
    <t>Monto del préstamo $</t>
  </si>
  <si>
    <t>Monto del préstamo</t>
  </si>
  <si>
    <t>Consumos anuales</t>
  </si>
  <si>
    <t>1976 $</t>
  </si>
  <si>
    <t>1977 $</t>
  </si>
  <si>
    <t>1978 $</t>
  </si>
  <si>
    <t>1979 $</t>
  </si>
  <si>
    <t>1980 $</t>
  </si>
  <si>
    <t>1981 $</t>
  </si>
  <si>
    <t>1982 $</t>
  </si>
  <si>
    <t>1983 $</t>
  </si>
  <si>
    <t>1984 $</t>
  </si>
  <si>
    <t>1985 $</t>
  </si>
  <si>
    <t>1960¢</t>
  </si>
  <si>
    <t>1961¢</t>
  </si>
  <si>
    <t>1962¢</t>
  </si>
  <si>
    <t>1963¢</t>
  </si>
  <si>
    <t>1964¢</t>
  </si>
  <si>
    <t>1965¢</t>
  </si>
  <si>
    <t>1966¢</t>
  </si>
  <si>
    <t>1967¢</t>
  </si>
  <si>
    <t>1968¢</t>
  </si>
  <si>
    <t>1969¢</t>
  </si>
  <si>
    <t>1970¢</t>
  </si>
  <si>
    <t>1971¢</t>
  </si>
  <si>
    <t>1972¢</t>
  </si>
  <si>
    <t>1973¢</t>
  </si>
  <si>
    <t>1974¢</t>
  </si>
  <si>
    <t>1975¢</t>
  </si>
  <si>
    <t>1986 $</t>
  </si>
  <si>
    <t>1987 $</t>
  </si>
  <si>
    <t>1988 $</t>
  </si>
  <si>
    <t>1989 $</t>
  </si>
  <si>
    <t>1990 $</t>
  </si>
  <si>
    <t>1991 $</t>
  </si>
  <si>
    <t>1992 $</t>
  </si>
  <si>
    <t>1993 $</t>
  </si>
  <si>
    <t>1994 $</t>
  </si>
  <si>
    <t>1995 $</t>
  </si>
  <si>
    <t>1996 $</t>
  </si>
  <si>
    <t>1997 $</t>
  </si>
  <si>
    <t>1998 $</t>
  </si>
  <si>
    <t>1999 $</t>
  </si>
  <si>
    <t>2000 $</t>
  </si>
  <si>
    <t>2001 $</t>
  </si>
  <si>
    <t>2002 $</t>
  </si>
  <si>
    <t>2003 $</t>
  </si>
  <si>
    <t>2004 $</t>
  </si>
  <si>
    <t>Total consumo</t>
  </si>
  <si>
    <t>EXIMBANK Leyes N° 2003 y N° 2313 Interamericana 1/</t>
  </si>
  <si>
    <t>Préstamo que cubre la tercera parte que corresponde al Gobierno de Costa Rica en el costo de la construcción de la Carretera Interamericana</t>
  </si>
  <si>
    <t>EXIMBANK Leyes N° 2559 y 2556 1/</t>
  </si>
  <si>
    <t>EXIMBANK Ley N° 2661 2/</t>
  </si>
  <si>
    <t>Préstamo para construir la carretera San José Aeropuerto El Coco</t>
  </si>
  <si>
    <t>BIRF N° 299 C.R
IDA N°10 CR 3/</t>
  </si>
  <si>
    <t>Corresponde a dos préstamos de ¢36.410.000 cada uno, para cubrir inversiones del Plan Vial, En el préstamo del IDa hubo un rebajo directo por ¢5.627.000 de acuerdo al costo programado de los proyectos Atenas San Mateo y La Marina Pital que no se realizaron</t>
  </si>
  <si>
    <t>BIRF N° 664 4/</t>
  </si>
  <si>
    <t>Carretera Siquirres Limón</t>
  </si>
  <si>
    <t>AID N° 515-6-109 5/</t>
  </si>
  <si>
    <t>Préstamo para el programa de mantenimiento de carreteras</t>
  </si>
  <si>
    <t>AID N° 515-L-020 5/</t>
  </si>
  <si>
    <t>BID N° 80TF/CR 6/</t>
  </si>
  <si>
    <t>Préstamo para construir la Primera Etapa de Caminos Vecinales</t>
  </si>
  <si>
    <t>BID N° 215 7/</t>
  </si>
  <si>
    <t>Préstamo para construir la Segunda Etapa de Caminos Vecinales</t>
  </si>
  <si>
    <t>BCIE N°151 8/</t>
  </si>
  <si>
    <t>Préstamo para construir la carretera El Coco San Ramón</t>
  </si>
  <si>
    <t>BCIE N° 17 y 17-A 9/</t>
  </si>
  <si>
    <t>Dos préstamos uno por ¢9.975000 y otro por ¢3.990.000 para la ampliación y mejoras en el Aeropuerto Juan Santa María</t>
  </si>
  <si>
    <t>BCIE N° 18 y 18-A 10/</t>
  </si>
  <si>
    <t>Préstamo para la construcción de la carretera Arizona Liberia</t>
  </si>
  <si>
    <t>BCIE N° 46 Ley N° 5890-5430 11/ 6</t>
  </si>
  <si>
    <t>Préstamo Tárcoles Loma incluye dos préstamos ¢42.700.000 en la Ley N° 5890 y ¢59.780.000 en la Ley N° 5430</t>
  </si>
  <si>
    <t>BCIE N° 202 12/</t>
  </si>
  <si>
    <t>Préstamo para financiar estudios de la carretera Costanera Sur</t>
  </si>
  <si>
    <t>BCIE N° 247 13/</t>
  </si>
  <si>
    <t>Préstamo para los estudios de la carretera Naranjo Florencia Los Chiles</t>
  </si>
  <si>
    <t>MEADOW BROOK BANK</t>
  </si>
  <si>
    <t>Banco CA Divisas Ampliación Aeropuerto de Pavas y obras varias 14/</t>
  </si>
  <si>
    <t>Incluye ¢3.000.000 para el Ministerio de Cultura Juventud y Deportes: ¢3.824.000 para la compra de terrenos de Aeropuertos; ¢452.000 Asfaltado del Aeropuerto de Limón; ¢150.000 para el Aeropuerto de Chacarita; ¢350.000 para mejoras Edificio Aeropuerto Santamaría y ¢1.202.00 para el Aeropuerto de Pavas</t>
  </si>
  <si>
    <t>Banco CA Divisas Aeropuerto de Pavas</t>
  </si>
  <si>
    <t>Crédito de la maquinaria 15/</t>
  </si>
  <si>
    <t>Compra de maquinaria para caminos financiada por las mismas compañías que ganaron la licitación</t>
  </si>
  <si>
    <t>BCIE Crédito N° 195 16/</t>
  </si>
  <si>
    <t>Préstamo para financiar la canalización del Atlántico y una ampliación a Tortuguero</t>
  </si>
  <si>
    <t>BCIE Crédito 22 22-A 17/</t>
  </si>
  <si>
    <t>BCIE Crédito 37 18/</t>
  </si>
  <si>
    <t>Préstamo para financiar la carretera Río Seco Arizona</t>
  </si>
  <si>
    <t>BCIE Crédito 32 17/</t>
  </si>
  <si>
    <t>Préstamo para la construcción de la carretera Curridabat Tres Ríos</t>
  </si>
  <si>
    <t>BCIE Crédito 33 18/</t>
  </si>
  <si>
    <t>Préstamo para los estudios Tilarán Puerto Viejo</t>
  </si>
  <si>
    <t>BCIE Crédito 40 19/</t>
  </si>
  <si>
    <t>Préstamo para la construcción de la carretera Arizona Peñas Blancas</t>
  </si>
  <si>
    <t>BCIE Crédito 50 50-3</t>
  </si>
  <si>
    <t>Préstamo para financiar la carretara Sabana Escazú</t>
  </si>
  <si>
    <t>BCIE Crédito 50-1</t>
  </si>
  <si>
    <t>Escazú Ciudad Colón Radiales</t>
  </si>
  <si>
    <t>BID Crédito 386 SF/CR</t>
  </si>
  <si>
    <t>Préstamo para reconstrucción y mejoramiento de carreteras</t>
  </si>
  <si>
    <t>BCIE Crédito 78</t>
  </si>
  <si>
    <t>Estudio de factibilidad Ciudad Colón Coyolar Puerto Caldera</t>
  </si>
  <si>
    <t>BCIE Crédito 81-0</t>
  </si>
  <si>
    <t>Interamericana Roble Puerto Caldera</t>
  </si>
  <si>
    <t>BCIE Crédito 84</t>
  </si>
  <si>
    <t>Puente sobre el Río San Carlos</t>
  </si>
  <si>
    <t>BCIE Crédito 63-0</t>
  </si>
  <si>
    <t>Terrón Colorado Los Chiles</t>
  </si>
  <si>
    <t>BIRF N°1187-CR</t>
  </si>
  <si>
    <t>San José Siquirres Puerto Viejo</t>
  </si>
  <si>
    <t>OPEP 51 P</t>
  </si>
  <si>
    <t>BCIE Crédito 72</t>
  </si>
  <si>
    <t>Circunvalación de San José</t>
  </si>
  <si>
    <t>BCIE Crédito 65-1</t>
  </si>
  <si>
    <t>Estudio de factibilidad Valle Central Litoral Pacífico</t>
  </si>
  <si>
    <t>BCIE Crédito 17-0; 17-1; 17-2</t>
  </si>
  <si>
    <t>Ampliación Aeropuerto Juan Santa María</t>
  </si>
  <si>
    <t>FO 421-0</t>
  </si>
  <si>
    <t>Aeropuerto de Liberia</t>
  </si>
  <si>
    <t>AL 71-65-558</t>
  </si>
  <si>
    <t>Ampliación Muelle a Limón</t>
  </si>
  <si>
    <t>BCIE Crédito 76</t>
  </si>
  <si>
    <t>Plan Maestro Aeropuerto Juan Santa María</t>
  </si>
  <si>
    <t>CECR 03-14</t>
  </si>
  <si>
    <t>Ampliación y mejoramiento Aeropuerto Juan Santa María</t>
  </si>
  <si>
    <t>CECR 04-15</t>
  </si>
  <si>
    <t>Puerto Caldera</t>
  </si>
  <si>
    <t>CECR 05-16</t>
  </si>
  <si>
    <t>Siquirres Limón</t>
  </si>
  <si>
    <t>CECR 06-17</t>
  </si>
  <si>
    <t>Construcción y mejoramiento de caminos</t>
  </si>
  <si>
    <t>BIRF N° 872</t>
  </si>
  <si>
    <t>Estudio de factibilidad San José Siquirres Puerto Viejo</t>
  </si>
  <si>
    <t>EXIMBANK</t>
  </si>
  <si>
    <t>Construcción Puerto Caldera</t>
  </si>
  <si>
    <t>CECR 12-35</t>
  </si>
  <si>
    <t>Reconstrucción mejoramiento carreteras nacionales y regionales</t>
  </si>
  <si>
    <t>CECR 09-32</t>
  </si>
  <si>
    <t>Construcción carretera San José Guápiles Siquirres Río Sucio Puerto Viejo</t>
  </si>
  <si>
    <t>BID 517</t>
  </si>
  <si>
    <t>Tercera Etapa de Caminos Vecinales</t>
  </si>
  <si>
    <t>BID 10-IC-CR</t>
  </si>
  <si>
    <t>BCIE Crédito 143</t>
  </si>
  <si>
    <t>Tres Ríos Taras Cartago</t>
  </si>
  <si>
    <t>BIRF Nº 14-91</t>
  </si>
  <si>
    <t>Transporte Urbano</t>
  </si>
  <si>
    <t>CECR 15-50</t>
  </si>
  <si>
    <t>CECR 18-57</t>
  </si>
  <si>
    <t>BCIE Crédito 46-2</t>
  </si>
  <si>
    <t>Tárcoles Loma</t>
  </si>
  <si>
    <t>BCIE Crédito 46-3</t>
  </si>
  <si>
    <t>Asfaltado Tárcoles</t>
  </si>
  <si>
    <t>BCIE Crédito 46-4</t>
  </si>
  <si>
    <t>BID Crédito 364</t>
  </si>
  <si>
    <t>Segunda Etapa Mejoramiento de caminos</t>
  </si>
  <si>
    <t>BID Crédito 603</t>
  </si>
  <si>
    <t>BIRF Nº 1845</t>
  </si>
  <si>
    <t>V Proyecto de carreteras</t>
  </si>
  <si>
    <t>BCIE Crédito 553</t>
  </si>
  <si>
    <t>Valle Central Litoral Pacífico</t>
  </si>
  <si>
    <t>BCIE Crédito 146-0</t>
  </si>
  <si>
    <t>Complejo Vial Pacífico Sur</t>
  </si>
  <si>
    <t>BCIE Crédito N-546-0</t>
  </si>
  <si>
    <t>Diseño final estudio Ciudad Colón Caldera</t>
  </si>
  <si>
    <t>CECER 2165</t>
  </si>
  <si>
    <t>Ampliación Puerto Limón</t>
  </si>
  <si>
    <t>CECR 2063</t>
  </si>
  <si>
    <t>BCIE Crédito 151-0</t>
  </si>
  <si>
    <t>Orotina Coyolar Tárcoles Coyolar Puerto Caldera</t>
  </si>
  <si>
    <t>CECR 24-111</t>
  </si>
  <si>
    <t>CECR 25-123</t>
  </si>
  <si>
    <t>San José Guápiles Siquirres</t>
  </si>
  <si>
    <t>CECR 2384</t>
  </si>
  <si>
    <t>BCIE Crédito 63-1</t>
  </si>
  <si>
    <t>Terrón Colorado Los Chiles Km 34</t>
  </si>
  <si>
    <t>CECR 26-136</t>
  </si>
  <si>
    <t>Construcción y mejoramiento de carreteras</t>
  </si>
  <si>
    <t>BCIE Crédito 151-1</t>
  </si>
  <si>
    <t>Orotina Coyolar Tárcoles</t>
  </si>
  <si>
    <t>BCIE Crédito 205</t>
  </si>
  <si>
    <t>Barú Piñuela Palmar Norte</t>
  </si>
  <si>
    <t>BCIE Crédito 206</t>
  </si>
  <si>
    <t>Tres Ríos Taras</t>
  </si>
  <si>
    <t>CR-3205</t>
  </si>
  <si>
    <t>VI Proyecto Sectorial de Transporte</t>
  </si>
  <si>
    <t>anuario 1998</t>
  </si>
  <si>
    <t>KFW 87-65-182</t>
  </si>
  <si>
    <t>Equipo para mantenimiento vial</t>
  </si>
  <si>
    <t>BCIE Crédito 210-0</t>
  </si>
  <si>
    <t>Paso Real Palmar Norte</t>
  </si>
  <si>
    <t>BCIE Crédito 224-0</t>
  </si>
  <si>
    <t>Barú Piñuela Palmar Norte (fase I)</t>
  </si>
  <si>
    <t>BCIE Crédito 224-1</t>
  </si>
  <si>
    <t>Barú Piñuela Palmar Norte (fase II)</t>
  </si>
  <si>
    <t>BCIE Crédito 283-0</t>
  </si>
  <si>
    <t>Barú Piñuela Palmar Norte (fase III)</t>
  </si>
  <si>
    <t>BCIE Crédito 229-O</t>
  </si>
  <si>
    <t>Taras La Georgina</t>
  </si>
  <si>
    <t>BCIE Crédito 230-O</t>
  </si>
  <si>
    <t>San Ramón Barranca</t>
  </si>
  <si>
    <t>BCIE Crédito 217-0</t>
  </si>
  <si>
    <t>Barranca Arizona</t>
  </si>
  <si>
    <t>BID-530-OC-CR</t>
  </si>
  <si>
    <t>Ciudad Colón</t>
  </si>
  <si>
    <t>PR-CR-33241</t>
  </si>
  <si>
    <t>Puente Tempisque</t>
  </si>
  <si>
    <t>China 5900-500001</t>
  </si>
  <si>
    <t>Naranjo Florencia</t>
  </si>
  <si>
    <t>BCIE</t>
  </si>
  <si>
    <t>Pérez Zeledón Río Convento</t>
  </si>
  <si>
    <t>FIV PR-CR-31-197</t>
  </si>
  <si>
    <t>Puentes mayores</t>
  </si>
  <si>
    <t>Italia Medio</t>
  </si>
  <si>
    <t>Radar Aeropuerto Juan Santa María</t>
  </si>
  <si>
    <t>KFW DEM</t>
  </si>
  <si>
    <t>Maquinaria y equipo</t>
  </si>
  <si>
    <t>PR-CR32-204FIV</t>
  </si>
  <si>
    <t>Huracan Juana</t>
  </si>
  <si>
    <t>BCIE Préstamo 8359</t>
  </si>
  <si>
    <t>Complejo Vial Costanera Sur</t>
  </si>
  <si>
    <t>KFW 2002-65066</t>
  </si>
  <si>
    <t>Programa rehabilitación Red Vial Cantonal</t>
  </si>
  <si>
    <t>Total invertido con préstamos</t>
  </si>
  <si>
    <t>Nota:</t>
  </si>
  <si>
    <t>1/ Préstamo que cubre la tercera parte que corresponde al Gobierno de Costa Rica en el costo de la construcción de la Carretera Interamericana 1960-2002
2/ Préstamo para construir la carretera San José Aeropuerto El Coco
3/ Corresponde a dos préstamos de ¢36.410.000 cada uno, para cubrir inversiones del Plan Vial, En el préstamo del Ida hubo un rebajo directo por ¢5.627.000 de acuerdo al costo programado de los proyectos Atenas San Mateo y La Marina Pital que no se realizaron
4/ Préstamo para financiar la construcción de la carretera Siquirres Limón, incluye ¢3.990.000 para los estudios de la carretera San José Siquirres
5/ Préstamo para el programa de mantenimiento de carreteras
6/ Préstamo para construir la Primera Etapa de Caminos Vecinales
7/ Préstamo para construir la Segunda Etapa de Caminos Vecinales
8/ Préstamo para construir la carretera El Coco San Ramón
9/ Dos préstamos uno por ¢9.975000 y otro por ¢3.990.000 para la ampliación y mejoras en el Aeropuerto Juan Santa María
10/ Préstamo para la construcción de la carretera Arizona Liberia
11/ Préstamo para financiar estudios de la carretera Costanera Sur
12/ Préstamo para los estudios de la carretera Naranjo Florencia Los Chiles
13/ Incluye ¢3.000.000 para el Ministerio de Cultura Juventud y Deportes: ¢3.824.000 para la compra de terrenos de Aeropuertos; ¢452.000 Asfaltado del Aeropuerto de Limón; ¢150.000 para el Aeropuerto de Chacarita; ¢350.000 para mejoras Edificio Aeropuerto Santamaría y ¢1.202.00 para el Aeropuerto de Pavas.
14/ Compra de maquinaria para caminos financiada por las mismas compañías que ganaron la licitación
15/ Préstamo para financiar la canalización del Atlántico
16/ Préstamo para financiar la carretera Río Seco Arizona</t>
  </si>
  <si>
    <t>Fuente:</t>
  </si>
  <si>
    <t>Cuadros Estadísticos del Sector Transporte o Anuarios Estadísticos del Sector Transporte de cada año. Dirección de Planificación Ministerio de Obras Públicas y Transportes.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</si>
</sst>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00B05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6" fillId="3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1" applyNumberFormat="1" applyFont="1" applyFill="1" applyBorder="1"/>
    <xf numFmtId="164" fontId="5" fillId="2" borderId="0" xfId="1" applyNumberFormat="1" applyFont="1" applyFill="1" applyBorder="1"/>
    <xf numFmtId="43" fontId="3" fillId="0" borderId="0" xfId="1" applyFont="1"/>
    <xf numFmtId="0" fontId="5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8" fillId="0" borderId="0" xfId="0" applyFont="1"/>
    <xf numFmtId="0" fontId="5" fillId="2" borderId="3" xfId="0" applyFont="1" applyFill="1" applyBorder="1"/>
    <xf numFmtId="0" fontId="5" fillId="2" borderId="0" xfId="0" applyFont="1" applyFill="1" applyBorder="1"/>
    <xf numFmtId="165" fontId="5" fillId="2" borderId="3" xfId="0" applyNumberFormat="1" applyFont="1" applyFill="1" applyBorder="1"/>
    <xf numFmtId="165" fontId="5" fillId="2" borderId="0" xfId="0" applyNumberFormat="1" applyFont="1" applyFill="1" applyBorder="1"/>
    <xf numFmtId="165" fontId="3" fillId="0" borderId="3" xfId="0" applyNumberFormat="1" applyFont="1" applyBorder="1"/>
    <xf numFmtId="0" fontId="2" fillId="2" borderId="1" xfId="0" applyFont="1" applyFill="1" applyBorder="1" applyAlignment="1">
      <alignment horizontal="justify" vertical="center" wrapText="1"/>
    </xf>
    <xf numFmtId="165" fontId="3" fillId="0" borderId="0" xfId="0" applyNumberFormat="1" applyFont="1" applyBorder="1"/>
    <xf numFmtId="0" fontId="5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5" fillId="0" borderId="0" xfId="0" applyFont="1"/>
    <xf numFmtId="165" fontId="5" fillId="0" borderId="0" xfId="0" applyNumberFormat="1" applyFont="1"/>
  </cellXfs>
  <cellStyles count="8">
    <cellStyle name="Millares" xfId="1" builtinId="3"/>
    <cellStyle name="Millares 2" xfId="2"/>
    <cellStyle name="Millares 3" xfId="3"/>
    <cellStyle name="Normal" xfId="0" builtinId="0"/>
    <cellStyle name="Normal 2" xfId="4"/>
    <cellStyle name="Normal 3" xfId="5"/>
    <cellStyle name="Normal 4" xfId="6"/>
    <cellStyle name="Porcentual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BI105"/>
  <sheetViews>
    <sheetView tabSelected="1" zoomScale="90" zoomScaleNormal="90" workbookViewId="0">
      <pane xSplit="5" ySplit="6" topLeftCell="J52" activePane="bottomRight" state="frozen"/>
      <selection pane="topRight" activeCell="F1" sqref="F1"/>
      <selection pane="bottomLeft" activeCell="A6" sqref="A6"/>
      <selection pane="bottomRight" activeCell="B102" sqref="B102:AY102"/>
    </sheetView>
  </sheetViews>
  <sheetFormatPr baseColWidth="10" defaultRowHeight="12.75"/>
  <cols>
    <col min="1" max="1" width="12.5703125" style="2" bestFit="1" customWidth="1"/>
    <col min="2" max="2" width="33.140625" style="28" bestFit="1" customWidth="1"/>
    <col min="3" max="3" width="65.7109375" style="28" bestFit="1" customWidth="1"/>
    <col min="4" max="4" width="20.7109375" style="28" customWidth="1"/>
    <col min="5" max="5" width="19.140625" style="28" bestFit="1" customWidth="1"/>
    <col min="6" max="7" width="8.85546875" style="28" bestFit="1" customWidth="1"/>
    <col min="8" max="16" width="10" style="28" bestFit="1" customWidth="1"/>
    <col min="17" max="18" width="11.140625" style="28" bestFit="1" customWidth="1"/>
    <col min="19" max="19" width="10" style="28" bestFit="1" customWidth="1"/>
    <col min="20" max="27" width="11.140625" style="28" bestFit="1" customWidth="1"/>
    <col min="28" max="28" width="12.7109375" style="28" bestFit="1" customWidth="1"/>
    <col min="29" max="33" width="10" style="28" bestFit="1" customWidth="1"/>
    <col min="34" max="35" width="8.85546875" style="28" bestFit="1" customWidth="1"/>
    <col min="36" max="36" width="7.28515625" style="28" bestFit="1" customWidth="1"/>
    <col min="37" max="40" width="8.85546875" style="28" bestFit="1" customWidth="1"/>
    <col min="41" max="41" width="10" style="28" bestFit="1" customWidth="1"/>
    <col min="42" max="42" width="8.85546875" style="28" bestFit="1" customWidth="1"/>
    <col min="43" max="44" width="10" style="28" bestFit="1" customWidth="1"/>
    <col min="45" max="47" width="8.85546875" style="28" bestFit="1" customWidth="1"/>
    <col min="48" max="48" width="7.28515625" style="28" bestFit="1" customWidth="1"/>
    <col min="49" max="49" width="7.140625" style="28" bestFit="1" customWidth="1"/>
    <col min="50" max="50" width="7.28515625" style="28" bestFit="1" customWidth="1"/>
    <col min="51" max="51" width="14.42578125" style="28" bestFit="1" customWidth="1"/>
    <col min="52" max="53" width="12.140625" style="2" bestFit="1" customWidth="1"/>
    <col min="54" max="57" width="11.42578125" style="2"/>
    <col min="58" max="58" width="12.7109375" style="2" bestFit="1" customWidth="1"/>
    <col min="59" max="16384" width="11.42578125" style="2"/>
  </cols>
  <sheetData>
    <row r="1" spans="2:6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2:61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2:61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2:6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2:61"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7" t="s">
        <v>8</v>
      </c>
      <c r="BA5" s="7" t="s">
        <v>9</v>
      </c>
      <c r="BB5" s="7" t="s">
        <v>10</v>
      </c>
      <c r="BC5" s="7" t="s">
        <v>11</v>
      </c>
      <c r="BD5" s="7" t="s">
        <v>12</v>
      </c>
      <c r="BE5" s="7" t="s">
        <v>13</v>
      </c>
      <c r="BF5" s="7" t="s">
        <v>14</v>
      </c>
      <c r="BG5" s="7" t="s">
        <v>15</v>
      </c>
      <c r="BH5" s="7" t="s">
        <v>16</v>
      </c>
      <c r="BI5" s="7" t="s">
        <v>17</v>
      </c>
    </row>
    <row r="6" spans="2:61">
      <c r="B6" s="8"/>
      <c r="C6" s="8"/>
      <c r="D6" s="8"/>
      <c r="E6" s="8"/>
      <c r="F6" s="9" t="s">
        <v>18</v>
      </c>
      <c r="G6" s="9" t="s">
        <v>19</v>
      </c>
      <c r="H6" s="9" t="s">
        <v>20</v>
      </c>
      <c r="I6" s="9" t="s">
        <v>21</v>
      </c>
      <c r="J6" s="9" t="s">
        <v>22</v>
      </c>
      <c r="K6" s="9" t="s">
        <v>23</v>
      </c>
      <c r="L6" s="9" t="s">
        <v>24</v>
      </c>
      <c r="M6" s="9" t="s">
        <v>25</v>
      </c>
      <c r="N6" s="9" t="s">
        <v>26</v>
      </c>
      <c r="O6" s="9" t="s">
        <v>27</v>
      </c>
      <c r="P6" s="9" t="s">
        <v>28</v>
      </c>
      <c r="Q6" s="9" t="s">
        <v>29</v>
      </c>
      <c r="R6" s="9" t="s">
        <v>30</v>
      </c>
      <c r="S6" s="9" t="s">
        <v>31</v>
      </c>
      <c r="T6" s="9" t="s">
        <v>32</v>
      </c>
      <c r="U6" s="9" t="s">
        <v>33</v>
      </c>
      <c r="V6" s="9" t="s">
        <v>8</v>
      </c>
      <c r="W6" s="9" t="s">
        <v>9</v>
      </c>
      <c r="X6" s="9" t="s">
        <v>10</v>
      </c>
      <c r="Y6" s="9" t="s">
        <v>11</v>
      </c>
      <c r="Z6" s="9" t="s">
        <v>12</v>
      </c>
      <c r="AA6" s="9" t="s">
        <v>13</v>
      </c>
      <c r="AB6" s="9" t="s">
        <v>14</v>
      </c>
      <c r="AC6" s="9" t="s">
        <v>15</v>
      </c>
      <c r="AD6" s="9" t="s">
        <v>16</v>
      </c>
      <c r="AE6" s="9" t="s">
        <v>17</v>
      </c>
      <c r="AF6" s="9" t="s">
        <v>34</v>
      </c>
      <c r="AG6" s="9" t="s">
        <v>35</v>
      </c>
      <c r="AH6" s="9" t="s">
        <v>36</v>
      </c>
      <c r="AI6" s="9" t="s">
        <v>37</v>
      </c>
      <c r="AJ6" s="9" t="s">
        <v>38</v>
      </c>
      <c r="AK6" s="9" t="s">
        <v>39</v>
      </c>
      <c r="AL6" s="9" t="s">
        <v>40</v>
      </c>
      <c r="AM6" s="9" t="s">
        <v>41</v>
      </c>
      <c r="AN6" s="9" t="s">
        <v>42</v>
      </c>
      <c r="AO6" s="9" t="s">
        <v>43</v>
      </c>
      <c r="AP6" s="9" t="s">
        <v>44</v>
      </c>
      <c r="AQ6" s="9" t="s">
        <v>45</v>
      </c>
      <c r="AR6" s="9" t="s">
        <v>46</v>
      </c>
      <c r="AS6" s="9" t="s">
        <v>47</v>
      </c>
      <c r="AT6" s="9" t="s">
        <v>48</v>
      </c>
      <c r="AU6" s="9" t="s">
        <v>49</v>
      </c>
      <c r="AV6" s="9" t="s">
        <v>50</v>
      </c>
      <c r="AW6" s="9" t="s">
        <v>51</v>
      </c>
      <c r="AX6" s="9" t="s">
        <v>52</v>
      </c>
      <c r="AY6" s="9" t="s">
        <v>53</v>
      </c>
      <c r="AZ6" s="2">
        <v>8.57</v>
      </c>
      <c r="BA6" s="2">
        <v>8.57</v>
      </c>
      <c r="BB6" s="2">
        <v>8.57</v>
      </c>
      <c r="BC6" s="2">
        <v>8.57</v>
      </c>
      <c r="BD6" s="2">
        <v>9.56</v>
      </c>
      <c r="BE6" s="2">
        <v>21.42</v>
      </c>
      <c r="BF6" s="2">
        <v>38.46</v>
      </c>
    </row>
    <row r="7" spans="2:61" ht="25.5">
      <c r="B7" s="10" t="s">
        <v>54</v>
      </c>
      <c r="C7" s="11" t="s">
        <v>55</v>
      </c>
      <c r="D7" s="10"/>
      <c r="E7" s="12">
        <v>96255</v>
      </c>
      <c r="F7" s="12">
        <v>1453.9</v>
      </c>
      <c r="G7" s="12">
        <v>6563.5</v>
      </c>
      <c r="H7" s="12">
        <v>4499</v>
      </c>
      <c r="I7" s="12">
        <v>1922.3</v>
      </c>
      <c r="J7" s="12">
        <v>634</v>
      </c>
      <c r="K7" s="12">
        <v>439</v>
      </c>
      <c r="L7" s="12">
        <v>96</v>
      </c>
      <c r="M7" s="12"/>
      <c r="N7" s="12">
        <v>13446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>
        <f>SUM(G7:W7)</f>
        <v>27599.8</v>
      </c>
      <c r="AZ7" s="14">
        <f t="shared" ref="AZ7:BF38" si="0">+AZ$6*V7</f>
        <v>0</v>
      </c>
      <c r="BA7" s="14">
        <f t="shared" si="0"/>
        <v>0</v>
      </c>
      <c r="BB7" s="14">
        <f t="shared" si="0"/>
        <v>0</v>
      </c>
      <c r="BC7" s="14">
        <f t="shared" si="0"/>
        <v>0</v>
      </c>
      <c r="BD7" s="14">
        <f t="shared" si="0"/>
        <v>0</v>
      </c>
      <c r="BE7" s="14">
        <f t="shared" si="0"/>
        <v>0</v>
      </c>
      <c r="BF7" s="14">
        <f t="shared" si="0"/>
        <v>0</v>
      </c>
    </row>
    <row r="8" spans="2:61">
      <c r="B8" s="15" t="s">
        <v>56</v>
      </c>
      <c r="C8" s="16"/>
      <c r="D8" s="17"/>
      <c r="E8" s="13">
        <v>46550</v>
      </c>
      <c r="F8" s="13"/>
      <c r="G8" s="13"/>
      <c r="H8" s="13"/>
      <c r="I8" s="13"/>
      <c r="J8" s="13"/>
      <c r="K8" s="13"/>
      <c r="L8" s="13"/>
      <c r="M8" s="13">
        <v>1352</v>
      </c>
      <c r="N8" s="13">
        <v>2057</v>
      </c>
      <c r="O8" s="13">
        <v>10708</v>
      </c>
      <c r="P8" s="13">
        <v>7708</v>
      </c>
      <c r="Q8" s="13">
        <v>6741</v>
      </c>
      <c r="R8" s="13">
        <v>9698</v>
      </c>
      <c r="S8" s="13">
        <v>4203</v>
      </c>
      <c r="T8" s="13">
        <v>1566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>
        <f t="shared" ref="AY8:AY56" si="1">SUM(G8:W8)</f>
        <v>44033</v>
      </c>
      <c r="AZ8" s="14">
        <f t="shared" si="0"/>
        <v>0</v>
      </c>
      <c r="BA8" s="14">
        <f t="shared" si="0"/>
        <v>0</v>
      </c>
      <c r="BB8" s="14">
        <f t="shared" si="0"/>
        <v>0</v>
      </c>
      <c r="BC8" s="14">
        <f t="shared" si="0"/>
        <v>0</v>
      </c>
      <c r="BD8" s="14">
        <f t="shared" si="0"/>
        <v>0</v>
      </c>
      <c r="BE8" s="14">
        <f t="shared" si="0"/>
        <v>0</v>
      </c>
      <c r="BF8" s="14">
        <f t="shared" si="0"/>
        <v>0</v>
      </c>
    </row>
    <row r="9" spans="2:61">
      <c r="B9" s="15" t="s">
        <v>57</v>
      </c>
      <c r="C9" s="15" t="s">
        <v>58</v>
      </c>
      <c r="D9" s="15"/>
      <c r="E9" s="13">
        <v>19860</v>
      </c>
      <c r="F9" s="13"/>
      <c r="G9" s="13">
        <v>1164.3</v>
      </c>
      <c r="H9" s="13">
        <v>6857.5</v>
      </c>
      <c r="I9" s="13">
        <v>5661.2</v>
      </c>
      <c r="J9" s="13">
        <v>6177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>
        <f t="shared" si="1"/>
        <v>19860</v>
      </c>
      <c r="AZ9" s="14">
        <f t="shared" si="0"/>
        <v>0</v>
      </c>
      <c r="BA9" s="14">
        <f t="shared" si="0"/>
        <v>0</v>
      </c>
      <c r="BB9" s="14">
        <f t="shared" si="0"/>
        <v>0</v>
      </c>
      <c r="BC9" s="14">
        <f t="shared" si="0"/>
        <v>0</v>
      </c>
      <c r="BD9" s="14">
        <f t="shared" si="0"/>
        <v>0</v>
      </c>
      <c r="BE9" s="14">
        <f t="shared" si="0"/>
        <v>0</v>
      </c>
      <c r="BF9" s="14">
        <f t="shared" si="0"/>
        <v>0</v>
      </c>
    </row>
    <row r="10" spans="2:61" ht="51">
      <c r="B10" s="15" t="s">
        <v>59</v>
      </c>
      <c r="C10" s="15" t="s">
        <v>60</v>
      </c>
      <c r="D10" s="15"/>
      <c r="E10" s="13">
        <v>72820</v>
      </c>
      <c r="F10" s="13"/>
      <c r="G10" s="13"/>
      <c r="H10" s="13"/>
      <c r="I10" s="13">
        <v>12400</v>
      </c>
      <c r="J10" s="13">
        <v>10984</v>
      </c>
      <c r="K10" s="13">
        <v>13349</v>
      </c>
      <c r="L10" s="13">
        <v>11124</v>
      </c>
      <c r="M10" s="13">
        <v>19336.400000000001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>
        <f t="shared" si="1"/>
        <v>67193.399999999994</v>
      </c>
      <c r="AZ10" s="14">
        <f t="shared" si="0"/>
        <v>0</v>
      </c>
      <c r="BA10" s="14">
        <f t="shared" si="0"/>
        <v>0</v>
      </c>
      <c r="BB10" s="14">
        <f t="shared" si="0"/>
        <v>0</v>
      </c>
      <c r="BC10" s="14">
        <f t="shared" si="0"/>
        <v>0</v>
      </c>
      <c r="BD10" s="14">
        <f t="shared" si="0"/>
        <v>0</v>
      </c>
      <c r="BE10" s="14">
        <f t="shared" si="0"/>
        <v>0</v>
      </c>
      <c r="BF10" s="14">
        <f t="shared" si="0"/>
        <v>0</v>
      </c>
    </row>
    <row r="11" spans="2:61">
      <c r="B11" s="15" t="s">
        <v>61</v>
      </c>
      <c r="C11" s="15" t="s">
        <v>62</v>
      </c>
      <c r="D11" s="15"/>
      <c r="E11" s="13">
        <v>104405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>
        <v>1105</v>
      </c>
      <c r="R11" s="13">
        <v>24124</v>
      </c>
      <c r="S11" s="13">
        <v>21170</v>
      </c>
      <c r="T11" s="13">
        <v>26953</v>
      </c>
      <c r="U11" s="13">
        <v>31049</v>
      </c>
      <c r="V11" s="13">
        <f>1744</f>
        <v>1744</v>
      </c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>
        <f t="shared" si="1"/>
        <v>106145</v>
      </c>
      <c r="AZ11" s="14">
        <f t="shared" si="0"/>
        <v>14946.08</v>
      </c>
      <c r="BA11" s="14">
        <f t="shared" si="0"/>
        <v>0</v>
      </c>
      <c r="BB11" s="14">
        <f t="shared" si="0"/>
        <v>0</v>
      </c>
      <c r="BC11" s="14">
        <f t="shared" si="0"/>
        <v>0</v>
      </c>
      <c r="BD11" s="14">
        <f t="shared" si="0"/>
        <v>0</v>
      </c>
      <c r="BE11" s="14">
        <f t="shared" si="0"/>
        <v>0</v>
      </c>
      <c r="BF11" s="14">
        <f t="shared" si="0"/>
        <v>0</v>
      </c>
    </row>
    <row r="12" spans="2:61">
      <c r="B12" s="15" t="s">
        <v>63</v>
      </c>
      <c r="C12" s="15" t="s">
        <v>64</v>
      </c>
      <c r="D12" s="15"/>
      <c r="E12" s="13">
        <v>13965</v>
      </c>
      <c r="F12" s="13"/>
      <c r="G12" s="13"/>
      <c r="H12" s="13"/>
      <c r="I12" s="13"/>
      <c r="J12" s="13">
        <v>3344.2</v>
      </c>
      <c r="K12" s="13">
        <v>5405.7</v>
      </c>
      <c r="L12" s="13">
        <v>3286.1</v>
      </c>
      <c r="M12" s="13">
        <v>1928.3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>
        <f t="shared" si="1"/>
        <v>13964.3</v>
      </c>
      <c r="AZ12" s="14">
        <f t="shared" si="0"/>
        <v>0</v>
      </c>
      <c r="BA12" s="14">
        <f t="shared" si="0"/>
        <v>0</v>
      </c>
      <c r="BB12" s="14">
        <f t="shared" si="0"/>
        <v>0</v>
      </c>
      <c r="BC12" s="14">
        <f t="shared" si="0"/>
        <v>0</v>
      </c>
      <c r="BD12" s="14">
        <f t="shared" si="0"/>
        <v>0</v>
      </c>
      <c r="BE12" s="14">
        <f t="shared" si="0"/>
        <v>0</v>
      </c>
      <c r="BF12" s="14">
        <f t="shared" si="0"/>
        <v>0</v>
      </c>
    </row>
    <row r="13" spans="2:61">
      <c r="B13" s="15" t="s">
        <v>65</v>
      </c>
      <c r="C13" s="15" t="s">
        <v>64</v>
      </c>
      <c r="D13" s="15"/>
      <c r="E13" s="13">
        <v>47215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>
        <v>1026</v>
      </c>
      <c r="R13" s="13">
        <v>10905</v>
      </c>
      <c r="S13" s="13">
        <v>5710</v>
      </c>
      <c r="T13" s="13">
        <v>16745</v>
      </c>
      <c r="U13" s="13">
        <v>24093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>
        <f t="shared" si="1"/>
        <v>58479</v>
      </c>
      <c r="AZ13" s="14">
        <f t="shared" si="0"/>
        <v>0</v>
      </c>
      <c r="BA13" s="14">
        <f t="shared" si="0"/>
        <v>0</v>
      </c>
      <c r="BB13" s="14">
        <f t="shared" si="0"/>
        <v>0</v>
      </c>
      <c r="BC13" s="14">
        <f t="shared" si="0"/>
        <v>0</v>
      </c>
      <c r="BD13" s="14">
        <f t="shared" si="0"/>
        <v>0</v>
      </c>
      <c r="BE13" s="14">
        <f t="shared" si="0"/>
        <v>0</v>
      </c>
      <c r="BF13" s="14">
        <f t="shared" si="0"/>
        <v>0</v>
      </c>
    </row>
    <row r="14" spans="2:61">
      <c r="B14" s="15" t="s">
        <v>66</v>
      </c>
      <c r="C14" s="15" t="s">
        <v>67</v>
      </c>
      <c r="D14" s="15"/>
      <c r="E14" s="13">
        <v>26480</v>
      </c>
      <c r="F14" s="13"/>
      <c r="G14" s="13"/>
      <c r="H14" s="13"/>
      <c r="I14" s="13"/>
      <c r="J14" s="13"/>
      <c r="K14" s="13">
        <v>1944</v>
      </c>
      <c r="L14" s="13">
        <v>9626</v>
      </c>
      <c r="M14" s="13">
        <v>7396.2</v>
      </c>
      <c r="N14" s="13">
        <v>2172</v>
      </c>
      <c r="O14" s="13">
        <v>3760</v>
      </c>
      <c r="P14" s="13">
        <v>1582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>
        <f t="shared" si="1"/>
        <v>26480.2</v>
      </c>
      <c r="AZ14" s="14">
        <f t="shared" si="0"/>
        <v>0</v>
      </c>
      <c r="BA14" s="14">
        <f t="shared" si="0"/>
        <v>0</v>
      </c>
      <c r="BB14" s="14">
        <f t="shared" si="0"/>
        <v>0</v>
      </c>
      <c r="BC14" s="14">
        <f t="shared" si="0"/>
        <v>0</v>
      </c>
      <c r="BD14" s="14">
        <f t="shared" si="0"/>
        <v>0</v>
      </c>
      <c r="BE14" s="14">
        <f t="shared" si="0"/>
        <v>0</v>
      </c>
      <c r="BF14" s="14">
        <f t="shared" si="0"/>
        <v>0</v>
      </c>
    </row>
    <row r="15" spans="2:61">
      <c r="B15" s="15" t="s">
        <v>68</v>
      </c>
      <c r="C15" s="15" t="s">
        <v>69</v>
      </c>
      <c r="D15" s="15"/>
      <c r="E15" s="13">
        <v>49875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v>6664</v>
      </c>
      <c r="Q15" s="13">
        <v>6106</v>
      </c>
      <c r="R15" s="13">
        <v>8335</v>
      </c>
      <c r="S15" s="13">
        <v>3712</v>
      </c>
      <c r="T15" s="13">
        <v>20864</v>
      </c>
      <c r="U15" s="13">
        <v>3321</v>
      </c>
      <c r="V15" s="13">
        <f>1107</f>
        <v>1107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>
        <f t="shared" si="1"/>
        <v>50109</v>
      </c>
      <c r="AZ15" s="14">
        <f t="shared" si="0"/>
        <v>9486.99</v>
      </c>
      <c r="BA15" s="14">
        <f t="shared" si="0"/>
        <v>0</v>
      </c>
      <c r="BB15" s="14">
        <f t="shared" si="0"/>
        <v>0</v>
      </c>
      <c r="BC15" s="14">
        <f t="shared" si="0"/>
        <v>0</v>
      </c>
      <c r="BD15" s="14">
        <f t="shared" si="0"/>
        <v>0</v>
      </c>
      <c r="BE15" s="14">
        <f t="shared" si="0"/>
        <v>0</v>
      </c>
      <c r="BF15" s="14">
        <f t="shared" si="0"/>
        <v>0</v>
      </c>
    </row>
    <row r="16" spans="2:61">
      <c r="B16" s="15" t="s">
        <v>70</v>
      </c>
      <c r="C16" s="15" t="s">
        <v>71</v>
      </c>
      <c r="D16" s="15"/>
      <c r="E16" s="13">
        <v>93675</v>
      </c>
      <c r="F16" s="13"/>
      <c r="G16" s="13"/>
      <c r="H16" s="13"/>
      <c r="I16" s="13"/>
      <c r="J16" s="13"/>
      <c r="K16" s="13"/>
      <c r="L16" s="13"/>
      <c r="M16" s="13"/>
      <c r="N16" s="13">
        <v>11598</v>
      </c>
      <c r="O16" s="13">
        <v>22133</v>
      </c>
      <c r="P16" s="13">
        <v>22213</v>
      </c>
      <c r="Q16" s="13">
        <v>16170</v>
      </c>
      <c r="R16" s="13">
        <v>15164</v>
      </c>
      <c r="S16" s="13">
        <v>4122</v>
      </c>
      <c r="T16" s="13">
        <v>2278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>
        <f t="shared" si="1"/>
        <v>93678</v>
      </c>
      <c r="AZ16" s="14">
        <f t="shared" si="0"/>
        <v>0</v>
      </c>
      <c r="BA16" s="14">
        <f t="shared" si="0"/>
        <v>0</v>
      </c>
      <c r="BB16" s="14">
        <f t="shared" si="0"/>
        <v>0</v>
      </c>
      <c r="BC16" s="14">
        <f t="shared" si="0"/>
        <v>0</v>
      </c>
      <c r="BD16" s="14">
        <f t="shared" si="0"/>
        <v>0</v>
      </c>
      <c r="BE16" s="14">
        <f t="shared" si="0"/>
        <v>0</v>
      </c>
      <c r="BF16" s="14">
        <f t="shared" si="0"/>
        <v>0</v>
      </c>
    </row>
    <row r="17" spans="2:58" ht="25.5">
      <c r="B17" s="15" t="s">
        <v>72</v>
      </c>
      <c r="C17" s="15" t="s">
        <v>73</v>
      </c>
      <c r="D17" s="15"/>
      <c r="E17" s="13">
        <v>13965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>
        <v>825</v>
      </c>
      <c r="R17" s="13">
        <v>3907</v>
      </c>
      <c r="S17" s="13">
        <v>4066</v>
      </c>
      <c r="T17" s="13">
        <v>5629</v>
      </c>
      <c r="U17" s="13">
        <v>14272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>
        <f t="shared" si="1"/>
        <v>28699</v>
      </c>
      <c r="AZ17" s="14">
        <f t="shared" si="0"/>
        <v>0</v>
      </c>
      <c r="BA17" s="14">
        <f t="shared" si="0"/>
        <v>0</v>
      </c>
      <c r="BB17" s="14">
        <f t="shared" si="0"/>
        <v>0</v>
      </c>
      <c r="BC17" s="14">
        <f t="shared" si="0"/>
        <v>0</v>
      </c>
      <c r="BD17" s="14">
        <f t="shared" si="0"/>
        <v>0</v>
      </c>
      <c r="BE17" s="14">
        <f t="shared" si="0"/>
        <v>0</v>
      </c>
      <c r="BF17" s="14">
        <f t="shared" si="0"/>
        <v>0</v>
      </c>
    </row>
    <row r="18" spans="2:58">
      <c r="B18" s="15" t="s">
        <v>74</v>
      </c>
      <c r="C18" s="15" t="s">
        <v>75</v>
      </c>
      <c r="D18" s="15"/>
      <c r="E18" s="13">
        <v>22610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>
        <v>9869</v>
      </c>
      <c r="R18" s="13">
        <v>6552</v>
      </c>
      <c r="S18" s="13">
        <v>4221</v>
      </c>
      <c r="T18" s="13">
        <v>6879</v>
      </c>
      <c r="U18" s="13">
        <v>1196</v>
      </c>
      <c r="V18" s="13">
        <v>152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>
        <f t="shared" si="1"/>
        <v>28869</v>
      </c>
      <c r="AZ18" s="14">
        <f t="shared" si="0"/>
        <v>1302.6400000000001</v>
      </c>
      <c r="BA18" s="14">
        <f t="shared" si="0"/>
        <v>0</v>
      </c>
      <c r="BB18" s="14">
        <f t="shared" si="0"/>
        <v>0</v>
      </c>
      <c r="BC18" s="14">
        <f t="shared" si="0"/>
        <v>0</v>
      </c>
      <c r="BD18" s="14">
        <f t="shared" si="0"/>
        <v>0</v>
      </c>
      <c r="BE18" s="14">
        <f t="shared" si="0"/>
        <v>0</v>
      </c>
      <c r="BF18" s="14">
        <f t="shared" si="0"/>
        <v>0</v>
      </c>
    </row>
    <row r="19" spans="2:58" ht="25.5">
      <c r="B19" s="15" t="s">
        <v>76</v>
      </c>
      <c r="C19" s="15" t="s">
        <v>77</v>
      </c>
      <c r="D19" s="15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>
        <v>31311</v>
      </c>
      <c r="V19" s="13">
        <v>5799</v>
      </c>
      <c r="W19" s="13">
        <v>1819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>
        <f t="shared" si="1"/>
        <v>38929</v>
      </c>
      <c r="AZ19" s="14">
        <f t="shared" si="0"/>
        <v>49697.43</v>
      </c>
      <c r="BA19" s="14">
        <f t="shared" si="0"/>
        <v>15588.83</v>
      </c>
      <c r="BB19" s="14">
        <f t="shared" si="0"/>
        <v>0</v>
      </c>
      <c r="BC19" s="14">
        <f t="shared" si="0"/>
        <v>0</v>
      </c>
      <c r="BD19" s="14">
        <f t="shared" si="0"/>
        <v>0</v>
      </c>
      <c r="BE19" s="14">
        <f t="shared" si="0"/>
        <v>0</v>
      </c>
      <c r="BF19" s="14">
        <f t="shared" si="0"/>
        <v>0</v>
      </c>
    </row>
    <row r="20" spans="2:58">
      <c r="B20" s="15" t="s">
        <v>78</v>
      </c>
      <c r="C20" s="15" t="s">
        <v>79</v>
      </c>
      <c r="D20" s="15"/>
      <c r="E20" s="13">
        <v>3325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1243</v>
      </c>
      <c r="R20" s="13">
        <v>1693</v>
      </c>
      <c r="S20" s="13">
        <v>369</v>
      </c>
      <c r="T20" s="13"/>
      <c r="U20" s="13">
        <v>13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>
        <f t="shared" si="1"/>
        <v>3318</v>
      </c>
      <c r="AZ20" s="14">
        <f t="shared" si="0"/>
        <v>0</v>
      </c>
      <c r="BA20" s="14">
        <f t="shared" si="0"/>
        <v>0</v>
      </c>
      <c r="BB20" s="14">
        <f t="shared" si="0"/>
        <v>0</v>
      </c>
      <c r="BC20" s="14">
        <f t="shared" si="0"/>
        <v>0</v>
      </c>
      <c r="BD20" s="14">
        <f t="shared" si="0"/>
        <v>0</v>
      </c>
      <c r="BE20" s="14">
        <f t="shared" si="0"/>
        <v>0</v>
      </c>
      <c r="BF20" s="14">
        <f t="shared" si="0"/>
        <v>0</v>
      </c>
    </row>
    <row r="21" spans="2:58">
      <c r="B21" s="15" t="s">
        <v>80</v>
      </c>
      <c r="C21" s="15" t="s">
        <v>81</v>
      </c>
      <c r="D21" s="15"/>
      <c r="E21" s="13">
        <v>3990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>
        <v>1363</v>
      </c>
      <c r="R21" s="13">
        <v>2470</v>
      </c>
      <c r="S21" s="13">
        <v>57</v>
      </c>
      <c r="T21" s="13"/>
      <c r="U21" s="13">
        <v>54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>
        <f t="shared" si="1"/>
        <v>3944</v>
      </c>
      <c r="AZ21" s="14">
        <f t="shared" si="0"/>
        <v>0</v>
      </c>
      <c r="BA21" s="14">
        <f t="shared" si="0"/>
        <v>0</v>
      </c>
      <c r="BB21" s="14">
        <f t="shared" si="0"/>
        <v>0</v>
      </c>
      <c r="BC21" s="14">
        <f t="shared" si="0"/>
        <v>0</v>
      </c>
      <c r="BD21" s="14">
        <f t="shared" si="0"/>
        <v>0</v>
      </c>
      <c r="BE21" s="14">
        <f t="shared" si="0"/>
        <v>0</v>
      </c>
      <c r="BF21" s="14">
        <f t="shared" si="0"/>
        <v>0</v>
      </c>
    </row>
    <row r="22" spans="2:58">
      <c r="B22" s="15" t="s">
        <v>82</v>
      </c>
      <c r="C22" s="15"/>
      <c r="D22" s="15"/>
      <c r="E22" s="13">
        <v>8768</v>
      </c>
      <c r="F22" s="13"/>
      <c r="G22" s="13"/>
      <c r="H22" s="13"/>
      <c r="I22" s="13"/>
      <c r="J22" s="13"/>
      <c r="K22" s="13"/>
      <c r="L22" s="13">
        <v>5961</v>
      </c>
      <c r="M22" s="13">
        <v>2807</v>
      </c>
      <c r="N22" s="13">
        <v>0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>
        <f t="shared" si="1"/>
        <v>8768</v>
      </c>
      <c r="AZ22" s="14">
        <f t="shared" si="0"/>
        <v>0</v>
      </c>
      <c r="BA22" s="14">
        <f t="shared" si="0"/>
        <v>0</v>
      </c>
      <c r="BB22" s="14">
        <f t="shared" si="0"/>
        <v>0</v>
      </c>
      <c r="BC22" s="14">
        <f t="shared" si="0"/>
        <v>0</v>
      </c>
      <c r="BD22" s="14">
        <f t="shared" si="0"/>
        <v>0</v>
      </c>
      <c r="BE22" s="14">
        <f t="shared" si="0"/>
        <v>0</v>
      </c>
      <c r="BF22" s="14">
        <f t="shared" si="0"/>
        <v>0</v>
      </c>
    </row>
    <row r="23" spans="2:58" ht="63.75">
      <c r="B23" s="15" t="s">
        <v>83</v>
      </c>
      <c r="C23" s="15" t="s">
        <v>84</v>
      </c>
      <c r="D23" s="15"/>
      <c r="E23" s="13">
        <v>4301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v>4301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>
        <f t="shared" si="1"/>
        <v>4301</v>
      </c>
      <c r="AZ23" s="14">
        <f t="shared" si="0"/>
        <v>0</v>
      </c>
      <c r="BA23" s="14">
        <f t="shared" si="0"/>
        <v>0</v>
      </c>
      <c r="BB23" s="14">
        <f t="shared" si="0"/>
        <v>0</v>
      </c>
      <c r="BC23" s="14">
        <f t="shared" si="0"/>
        <v>0</v>
      </c>
      <c r="BD23" s="14">
        <f t="shared" si="0"/>
        <v>0</v>
      </c>
      <c r="BE23" s="14">
        <f t="shared" si="0"/>
        <v>0</v>
      </c>
      <c r="BF23" s="14">
        <f t="shared" si="0"/>
        <v>0</v>
      </c>
    </row>
    <row r="24" spans="2:58" ht="25.5">
      <c r="B24" s="15" t="s">
        <v>85</v>
      </c>
      <c r="C24" s="15"/>
      <c r="D24" s="15"/>
      <c r="E24" s="13">
        <v>8978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>
        <v>8978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>
        <f t="shared" si="1"/>
        <v>8978</v>
      </c>
      <c r="AZ24" s="14">
        <f t="shared" si="0"/>
        <v>0</v>
      </c>
      <c r="BA24" s="14">
        <f t="shared" si="0"/>
        <v>0</v>
      </c>
      <c r="BB24" s="14">
        <f t="shared" si="0"/>
        <v>0</v>
      </c>
      <c r="BC24" s="14">
        <f t="shared" si="0"/>
        <v>0</v>
      </c>
      <c r="BD24" s="14">
        <f t="shared" si="0"/>
        <v>0</v>
      </c>
      <c r="BE24" s="14">
        <f t="shared" si="0"/>
        <v>0</v>
      </c>
      <c r="BF24" s="14">
        <f t="shared" si="0"/>
        <v>0</v>
      </c>
    </row>
    <row r="25" spans="2:58" ht="25.5">
      <c r="B25" s="15" t="s">
        <v>86</v>
      </c>
      <c r="C25" s="15" t="s">
        <v>87</v>
      </c>
      <c r="D25" s="15"/>
      <c r="E25" s="13">
        <v>68687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>
        <v>55873</v>
      </c>
      <c r="R25" s="13">
        <v>10881</v>
      </c>
      <c r="S25" s="13">
        <v>4010</v>
      </c>
      <c r="T25" s="13">
        <v>6245</v>
      </c>
      <c r="U25" s="13">
        <v>589</v>
      </c>
      <c r="V25" s="13">
        <v>2802</v>
      </c>
      <c r="W25" s="13">
        <v>9719</v>
      </c>
      <c r="X25" s="13">
        <v>10899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>
        <f>SUM(G25:X25)</f>
        <v>101018</v>
      </c>
      <c r="AZ25" s="14">
        <f t="shared" si="0"/>
        <v>24013.14</v>
      </c>
      <c r="BA25" s="14">
        <f t="shared" si="0"/>
        <v>83291.83</v>
      </c>
      <c r="BB25" s="14">
        <f t="shared" si="0"/>
        <v>93404.430000000008</v>
      </c>
      <c r="BC25" s="14">
        <f t="shared" si="0"/>
        <v>0</v>
      </c>
      <c r="BD25" s="14">
        <f t="shared" si="0"/>
        <v>0</v>
      </c>
      <c r="BE25" s="14">
        <f t="shared" si="0"/>
        <v>0</v>
      </c>
      <c r="BF25" s="14">
        <f t="shared" si="0"/>
        <v>0</v>
      </c>
    </row>
    <row r="26" spans="2:58" ht="25.5">
      <c r="B26" s="15" t="s">
        <v>88</v>
      </c>
      <c r="C26" s="15" t="s">
        <v>89</v>
      </c>
      <c r="D26" s="15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v>182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>
        <f t="shared" si="1"/>
        <v>182</v>
      </c>
      <c r="AZ26" s="14">
        <f t="shared" si="0"/>
        <v>0</v>
      </c>
      <c r="BA26" s="14">
        <f t="shared" si="0"/>
        <v>0</v>
      </c>
      <c r="BB26" s="14">
        <f t="shared" si="0"/>
        <v>0</v>
      </c>
      <c r="BC26" s="14">
        <f t="shared" si="0"/>
        <v>0</v>
      </c>
      <c r="BD26" s="14">
        <f t="shared" si="0"/>
        <v>0</v>
      </c>
      <c r="BE26" s="14">
        <f t="shared" si="0"/>
        <v>0</v>
      </c>
      <c r="BF26" s="14">
        <f t="shared" si="0"/>
        <v>0</v>
      </c>
    </row>
    <row r="27" spans="2:58" ht="25.5">
      <c r="B27" s="15" t="s">
        <v>90</v>
      </c>
      <c r="C27" s="15" t="s">
        <v>89</v>
      </c>
      <c r="D27" s="15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3520</v>
      </c>
      <c r="S27" s="13">
        <v>5275</v>
      </c>
      <c r="T27" s="13">
        <v>3120</v>
      </c>
      <c r="U27" s="13">
        <v>973</v>
      </c>
      <c r="V27" s="13">
        <v>169</v>
      </c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>
        <f t="shared" si="1"/>
        <v>13057</v>
      </c>
      <c r="AZ27" s="14">
        <f t="shared" si="0"/>
        <v>1448.3300000000002</v>
      </c>
      <c r="BA27" s="14">
        <f t="shared" si="0"/>
        <v>0</v>
      </c>
      <c r="BB27" s="14">
        <f t="shared" si="0"/>
        <v>0</v>
      </c>
      <c r="BC27" s="14">
        <f t="shared" si="0"/>
        <v>0</v>
      </c>
      <c r="BD27" s="14">
        <f t="shared" si="0"/>
        <v>0</v>
      </c>
      <c r="BE27" s="14">
        <f t="shared" si="0"/>
        <v>0</v>
      </c>
      <c r="BF27" s="14">
        <f t="shared" si="0"/>
        <v>0</v>
      </c>
    </row>
    <row r="28" spans="2:58">
      <c r="B28" s="15" t="s">
        <v>91</v>
      </c>
      <c r="C28" s="15" t="s">
        <v>92</v>
      </c>
      <c r="D28" s="15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>
        <v>3821</v>
      </c>
      <c r="S28" s="13">
        <v>1026</v>
      </c>
      <c r="T28" s="13">
        <v>407</v>
      </c>
      <c r="U28" s="13">
        <v>5625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>
        <f t="shared" si="1"/>
        <v>10879</v>
      </c>
      <c r="AZ28" s="14">
        <f t="shared" si="0"/>
        <v>0</v>
      </c>
      <c r="BA28" s="14">
        <f t="shared" si="0"/>
        <v>0</v>
      </c>
      <c r="BB28" s="14">
        <f t="shared" si="0"/>
        <v>0</v>
      </c>
      <c r="BC28" s="14">
        <f t="shared" si="0"/>
        <v>0</v>
      </c>
      <c r="BD28" s="14">
        <f t="shared" si="0"/>
        <v>0</v>
      </c>
      <c r="BE28" s="14">
        <f t="shared" si="0"/>
        <v>0</v>
      </c>
      <c r="BF28" s="14">
        <f t="shared" si="0"/>
        <v>0</v>
      </c>
    </row>
    <row r="29" spans="2:58">
      <c r="B29" s="15" t="s">
        <v>93</v>
      </c>
      <c r="C29" s="15" t="s">
        <v>94</v>
      </c>
      <c r="D29" s="15"/>
      <c r="E29" s="13">
        <v>6200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>
        <v>2342</v>
      </c>
      <c r="U29" s="13">
        <v>2104</v>
      </c>
      <c r="V29" s="13">
        <v>1149</v>
      </c>
      <c r="W29" s="13">
        <v>605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>
        <f t="shared" si="1"/>
        <v>6200</v>
      </c>
      <c r="AZ29" s="14">
        <f t="shared" si="0"/>
        <v>9846.93</v>
      </c>
      <c r="BA29" s="14">
        <f t="shared" si="0"/>
        <v>5184.8500000000004</v>
      </c>
      <c r="BB29" s="14">
        <f t="shared" si="0"/>
        <v>0</v>
      </c>
      <c r="BC29" s="14">
        <f t="shared" si="0"/>
        <v>0</v>
      </c>
      <c r="BD29" s="14">
        <f t="shared" si="0"/>
        <v>0</v>
      </c>
      <c r="BE29" s="14">
        <f t="shared" si="0"/>
        <v>0</v>
      </c>
      <c r="BF29" s="14">
        <f t="shared" si="0"/>
        <v>0</v>
      </c>
    </row>
    <row r="30" spans="2:58">
      <c r="B30" s="15" t="s">
        <v>95</v>
      </c>
      <c r="C30" s="15" t="s">
        <v>96</v>
      </c>
      <c r="D30" s="1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1320</v>
      </c>
      <c r="U30" s="13">
        <v>1542</v>
      </c>
      <c r="V30" s="13">
        <v>55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>
        <f t="shared" si="1"/>
        <v>2917</v>
      </c>
      <c r="AZ30" s="14">
        <f t="shared" si="0"/>
        <v>471.35</v>
      </c>
      <c r="BA30" s="14">
        <f t="shared" si="0"/>
        <v>0</v>
      </c>
      <c r="BB30" s="14">
        <f t="shared" si="0"/>
        <v>0</v>
      </c>
      <c r="BC30" s="14">
        <f t="shared" si="0"/>
        <v>0</v>
      </c>
      <c r="BD30" s="14">
        <f t="shared" si="0"/>
        <v>0</v>
      </c>
      <c r="BE30" s="14">
        <f t="shared" si="0"/>
        <v>0</v>
      </c>
      <c r="BF30" s="14">
        <f t="shared" si="0"/>
        <v>0</v>
      </c>
    </row>
    <row r="31" spans="2:58">
      <c r="B31" s="15" t="s">
        <v>97</v>
      </c>
      <c r="C31" s="15" t="s">
        <v>98</v>
      </c>
      <c r="D31" s="15">
        <v>4600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>
        <v>7301</v>
      </c>
      <c r="U31" s="13">
        <v>7155</v>
      </c>
      <c r="V31" s="13">
        <v>272</v>
      </c>
      <c r="W31" s="13">
        <v>316</v>
      </c>
      <c r="X31" s="13">
        <v>1320</v>
      </c>
      <c r="Y31" s="13">
        <v>1111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>
        <f>SUM(G31:Y31)</f>
        <v>17475</v>
      </c>
      <c r="AZ31" s="14">
        <f t="shared" si="0"/>
        <v>2331.04</v>
      </c>
      <c r="BA31" s="14">
        <f t="shared" si="0"/>
        <v>2708.12</v>
      </c>
      <c r="BB31" s="14">
        <f t="shared" si="0"/>
        <v>11312.4</v>
      </c>
      <c r="BC31" s="14">
        <f t="shared" si="0"/>
        <v>9521.27</v>
      </c>
      <c r="BD31" s="14">
        <f t="shared" si="0"/>
        <v>0</v>
      </c>
      <c r="BE31" s="14">
        <f t="shared" si="0"/>
        <v>0</v>
      </c>
      <c r="BF31" s="14">
        <f t="shared" si="0"/>
        <v>0</v>
      </c>
    </row>
    <row r="32" spans="2:58">
      <c r="B32" s="15" t="s">
        <v>99</v>
      </c>
      <c r="C32" s="15" t="s">
        <v>100</v>
      </c>
      <c r="D32" s="15"/>
      <c r="E32" s="13">
        <v>5300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>
        <v>2515</v>
      </c>
      <c r="V32" s="13">
        <v>1560</v>
      </c>
      <c r="W32" s="13">
        <v>636</v>
      </c>
      <c r="X32" s="13">
        <v>589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>
        <f>SUM(G32:X32)</f>
        <v>5300</v>
      </c>
      <c r="AZ32" s="14">
        <f t="shared" si="0"/>
        <v>13369.2</v>
      </c>
      <c r="BA32" s="14">
        <f t="shared" si="0"/>
        <v>5450.52</v>
      </c>
      <c r="BB32" s="14">
        <f t="shared" si="0"/>
        <v>5047.7300000000005</v>
      </c>
      <c r="BC32" s="14">
        <f t="shared" si="0"/>
        <v>0</v>
      </c>
      <c r="BD32" s="14">
        <f t="shared" si="0"/>
        <v>0</v>
      </c>
      <c r="BE32" s="14">
        <f t="shared" si="0"/>
        <v>0</v>
      </c>
      <c r="BF32" s="14">
        <f t="shared" si="0"/>
        <v>0</v>
      </c>
    </row>
    <row r="33" spans="2:58">
      <c r="B33" s="15" t="s">
        <v>101</v>
      </c>
      <c r="C33" s="15" t="s">
        <v>102</v>
      </c>
      <c r="D33" s="15"/>
      <c r="E33" s="13">
        <v>9600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>
        <v>1638</v>
      </c>
      <c r="W33" s="13">
        <v>2184</v>
      </c>
      <c r="X33" s="13">
        <v>2355</v>
      </c>
      <c r="Y33" s="13">
        <v>3590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>
        <f t="shared" si="1"/>
        <v>3822</v>
      </c>
      <c r="AZ33" s="14">
        <f t="shared" si="0"/>
        <v>14037.66</v>
      </c>
      <c r="BA33" s="14">
        <f t="shared" si="0"/>
        <v>18716.88</v>
      </c>
      <c r="BB33" s="14">
        <f t="shared" si="0"/>
        <v>20182.350000000002</v>
      </c>
      <c r="BC33" s="14">
        <f t="shared" si="0"/>
        <v>30766.3</v>
      </c>
      <c r="BD33" s="14">
        <f t="shared" si="0"/>
        <v>0</v>
      </c>
      <c r="BE33" s="14">
        <f t="shared" si="0"/>
        <v>0</v>
      </c>
      <c r="BF33" s="14">
        <f t="shared" si="0"/>
        <v>0</v>
      </c>
    </row>
    <row r="34" spans="2:58">
      <c r="B34" s="15" t="s">
        <v>103</v>
      </c>
      <c r="C34" s="15" t="s">
        <v>104</v>
      </c>
      <c r="D34" s="15"/>
      <c r="E34" s="13">
        <v>16000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>
        <v>1544</v>
      </c>
      <c r="V34" s="13">
        <v>5159</v>
      </c>
      <c r="W34" s="13">
        <v>3117</v>
      </c>
      <c r="X34" s="13">
        <v>3233</v>
      </c>
      <c r="Y34" s="13">
        <v>2611</v>
      </c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>
        <f>SUM(G34:Y34)</f>
        <v>15664</v>
      </c>
      <c r="AZ34" s="14">
        <f t="shared" si="0"/>
        <v>44212.630000000005</v>
      </c>
      <c r="BA34" s="14">
        <f t="shared" si="0"/>
        <v>26712.690000000002</v>
      </c>
      <c r="BB34" s="14">
        <f t="shared" si="0"/>
        <v>27706.81</v>
      </c>
      <c r="BC34" s="14">
        <f t="shared" si="0"/>
        <v>22376.27</v>
      </c>
      <c r="BD34" s="14">
        <f t="shared" si="0"/>
        <v>0</v>
      </c>
      <c r="BE34" s="14">
        <f t="shared" si="0"/>
        <v>0</v>
      </c>
      <c r="BF34" s="14">
        <f t="shared" si="0"/>
        <v>0</v>
      </c>
    </row>
    <row r="35" spans="2:58">
      <c r="B35" s="15" t="s">
        <v>105</v>
      </c>
      <c r="C35" s="15" t="s">
        <v>106</v>
      </c>
      <c r="D35" s="15">
        <v>200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>
        <v>109</v>
      </c>
      <c r="W35" s="13">
        <v>79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>
        <f t="shared" si="1"/>
        <v>188</v>
      </c>
      <c r="AZ35" s="14">
        <f t="shared" si="0"/>
        <v>934.13</v>
      </c>
      <c r="BA35" s="14">
        <f t="shared" si="0"/>
        <v>677.03</v>
      </c>
      <c r="BB35" s="14">
        <f t="shared" si="0"/>
        <v>0</v>
      </c>
      <c r="BC35" s="14">
        <f t="shared" si="0"/>
        <v>0</v>
      </c>
      <c r="BD35" s="14">
        <f t="shared" si="0"/>
        <v>0</v>
      </c>
      <c r="BE35" s="14">
        <f t="shared" si="0"/>
        <v>0</v>
      </c>
      <c r="BF35" s="14">
        <f t="shared" si="0"/>
        <v>0</v>
      </c>
    </row>
    <row r="36" spans="2:58">
      <c r="B36" s="15" t="s">
        <v>107</v>
      </c>
      <c r="C36" s="15" t="s">
        <v>108</v>
      </c>
      <c r="D36" s="15">
        <v>6800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>
        <v>1390</v>
      </c>
      <c r="X36" s="13">
        <v>1180</v>
      </c>
      <c r="Y36" s="13">
        <v>1703</v>
      </c>
      <c r="Z36" s="13">
        <v>1112</v>
      </c>
      <c r="AA36" s="13">
        <v>233</v>
      </c>
      <c r="AB36" s="13"/>
      <c r="AC36" s="13">
        <v>198</v>
      </c>
      <c r="AD36" s="13"/>
      <c r="AE36" s="13">
        <v>221</v>
      </c>
      <c r="AF36" s="13">
        <v>759</v>
      </c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>
        <f t="shared" si="1"/>
        <v>1390</v>
      </c>
      <c r="AZ36" s="14">
        <f t="shared" si="0"/>
        <v>0</v>
      </c>
      <c r="BA36" s="14">
        <f t="shared" si="0"/>
        <v>11912.300000000001</v>
      </c>
      <c r="BB36" s="14">
        <f t="shared" si="0"/>
        <v>10112.6</v>
      </c>
      <c r="BC36" s="14">
        <f t="shared" si="0"/>
        <v>14594.710000000001</v>
      </c>
      <c r="BD36" s="14">
        <f t="shared" si="0"/>
        <v>10630.720000000001</v>
      </c>
      <c r="BE36" s="14">
        <f t="shared" si="0"/>
        <v>4990.8600000000006</v>
      </c>
      <c r="BF36" s="14">
        <f t="shared" si="0"/>
        <v>0</v>
      </c>
    </row>
    <row r="37" spans="2:58">
      <c r="B37" s="15" t="s">
        <v>109</v>
      </c>
      <c r="C37" s="15" t="s">
        <v>110</v>
      </c>
      <c r="D37" s="15">
        <v>1000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>
        <v>248</v>
      </c>
      <c r="W37" s="13">
        <v>440</v>
      </c>
      <c r="X37" s="13">
        <v>133</v>
      </c>
      <c r="Y37" s="13">
        <v>26</v>
      </c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>
        <f t="shared" si="1"/>
        <v>688</v>
      </c>
      <c r="AZ37" s="14">
        <f t="shared" si="0"/>
        <v>2125.36</v>
      </c>
      <c r="BA37" s="14">
        <f t="shared" si="0"/>
        <v>3770.8</v>
      </c>
      <c r="BB37" s="14">
        <f t="shared" si="0"/>
        <v>1139.81</v>
      </c>
      <c r="BC37" s="14">
        <f t="shared" si="0"/>
        <v>222.82</v>
      </c>
      <c r="BD37" s="14">
        <f t="shared" si="0"/>
        <v>0</v>
      </c>
      <c r="BE37" s="14">
        <f t="shared" si="0"/>
        <v>0</v>
      </c>
      <c r="BF37" s="14">
        <f t="shared" si="0"/>
        <v>0</v>
      </c>
    </row>
    <row r="38" spans="2:58">
      <c r="B38" s="15" t="s">
        <v>111</v>
      </c>
      <c r="C38" s="15" t="s">
        <v>112</v>
      </c>
      <c r="D38" s="15">
        <v>5000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>
        <v>1080</v>
      </c>
      <c r="X38" s="13">
        <v>1232</v>
      </c>
      <c r="Y38" s="13">
        <v>738</v>
      </c>
      <c r="Z38" s="13">
        <v>584</v>
      </c>
      <c r="AA38" s="13">
        <v>1366</v>
      </c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>
        <f t="shared" si="1"/>
        <v>1080</v>
      </c>
      <c r="AZ38" s="14">
        <f t="shared" si="0"/>
        <v>0</v>
      </c>
      <c r="BA38" s="14">
        <f t="shared" si="0"/>
        <v>9255.6</v>
      </c>
      <c r="BB38" s="14">
        <f t="shared" si="0"/>
        <v>10558.24</v>
      </c>
      <c r="BC38" s="14">
        <f t="shared" si="0"/>
        <v>6324.66</v>
      </c>
      <c r="BD38" s="14">
        <f t="shared" si="0"/>
        <v>5583.04</v>
      </c>
      <c r="BE38" s="14">
        <f t="shared" si="0"/>
        <v>29259.72</v>
      </c>
      <c r="BF38" s="14">
        <f t="shared" si="0"/>
        <v>0</v>
      </c>
    </row>
    <row r="39" spans="2:58">
      <c r="B39" s="15" t="s">
        <v>113</v>
      </c>
      <c r="C39" s="15" t="s">
        <v>114</v>
      </c>
      <c r="D39" s="15">
        <v>39000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>
        <v>2895</v>
      </c>
      <c r="X39" s="13">
        <v>6250</v>
      </c>
      <c r="Y39" s="13">
        <v>4848</v>
      </c>
      <c r="Z39" s="13">
        <v>5252</v>
      </c>
      <c r="AA39" s="13">
        <v>5673</v>
      </c>
      <c r="AB39" s="13">
        <v>430</v>
      </c>
      <c r="AC39" s="13">
        <v>4252</v>
      </c>
      <c r="AD39" s="13">
        <v>9400</v>
      </c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>
        <f t="shared" si="1"/>
        <v>2895</v>
      </c>
      <c r="AZ39" s="14">
        <f t="shared" ref="AZ39:BF61" si="2">+AZ$6*V39</f>
        <v>0</v>
      </c>
      <c r="BA39" s="14">
        <f t="shared" si="2"/>
        <v>24810.15</v>
      </c>
      <c r="BB39" s="14">
        <f t="shared" si="2"/>
        <v>53562.5</v>
      </c>
      <c r="BC39" s="14">
        <f t="shared" si="2"/>
        <v>41547.360000000001</v>
      </c>
      <c r="BD39" s="14">
        <f t="shared" si="2"/>
        <v>50209.120000000003</v>
      </c>
      <c r="BE39" s="14">
        <f t="shared" si="2"/>
        <v>121515.66</v>
      </c>
      <c r="BF39" s="14">
        <f t="shared" si="2"/>
        <v>16537.8</v>
      </c>
    </row>
    <row r="40" spans="2:58">
      <c r="B40" s="15" t="s">
        <v>115</v>
      </c>
      <c r="C40" s="15" t="s">
        <v>114</v>
      </c>
      <c r="D40" s="13">
        <v>3000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>
        <v>3000</v>
      </c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4">
        <f t="shared" si="2"/>
        <v>0</v>
      </c>
      <c r="BA40" s="14">
        <f t="shared" si="2"/>
        <v>0</v>
      </c>
      <c r="BB40" s="14">
        <f t="shared" si="2"/>
        <v>0</v>
      </c>
      <c r="BC40" s="14">
        <f t="shared" si="2"/>
        <v>0</v>
      </c>
      <c r="BD40" s="14">
        <f t="shared" si="2"/>
        <v>28680</v>
      </c>
      <c r="BE40" s="14">
        <f t="shared" si="2"/>
        <v>0</v>
      </c>
      <c r="BF40" s="14">
        <f t="shared" si="2"/>
        <v>0</v>
      </c>
    </row>
    <row r="41" spans="2:58">
      <c r="B41" s="15" t="s">
        <v>116</v>
      </c>
      <c r="C41" s="15" t="s">
        <v>117</v>
      </c>
      <c r="D41" s="15">
        <v>600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>
        <v>30</v>
      </c>
      <c r="W41" s="13">
        <v>268</v>
      </c>
      <c r="X41" s="13">
        <v>107</v>
      </c>
      <c r="Y41" s="13">
        <v>166</v>
      </c>
      <c r="Z41" s="13">
        <v>29</v>
      </c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>
        <f t="shared" si="1"/>
        <v>298</v>
      </c>
      <c r="AZ41" s="14">
        <f t="shared" si="2"/>
        <v>257.10000000000002</v>
      </c>
      <c r="BA41" s="14">
        <f t="shared" si="2"/>
        <v>2296.7600000000002</v>
      </c>
      <c r="BB41" s="14">
        <f t="shared" si="2"/>
        <v>916.99</v>
      </c>
      <c r="BC41" s="14">
        <f t="shared" si="2"/>
        <v>1422.6200000000001</v>
      </c>
      <c r="BD41" s="14">
        <f t="shared" si="2"/>
        <v>277.24</v>
      </c>
      <c r="BE41" s="14">
        <f t="shared" si="2"/>
        <v>0</v>
      </c>
      <c r="BF41" s="14">
        <f t="shared" si="2"/>
        <v>0</v>
      </c>
    </row>
    <row r="42" spans="2:58">
      <c r="B42" s="15" t="s">
        <v>118</v>
      </c>
      <c r="C42" s="15" t="s">
        <v>119</v>
      </c>
      <c r="D42" s="15">
        <v>200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>
        <v>95</v>
      </c>
      <c r="W42" s="13">
        <v>102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>
        <f t="shared" si="1"/>
        <v>197</v>
      </c>
      <c r="AZ42" s="14">
        <f t="shared" si="2"/>
        <v>814.15</v>
      </c>
      <c r="BA42" s="14">
        <f t="shared" si="2"/>
        <v>874.14</v>
      </c>
      <c r="BB42" s="14">
        <f t="shared" si="2"/>
        <v>0</v>
      </c>
      <c r="BC42" s="14">
        <f t="shared" si="2"/>
        <v>0</v>
      </c>
      <c r="BD42" s="14">
        <f t="shared" si="2"/>
        <v>0</v>
      </c>
      <c r="BE42" s="14">
        <f t="shared" si="2"/>
        <v>0</v>
      </c>
      <c r="BF42" s="14">
        <f t="shared" si="2"/>
        <v>0</v>
      </c>
    </row>
    <row r="43" spans="2:58">
      <c r="B43" s="15" t="s">
        <v>120</v>
      </c>
      <c r="C43" s="15" t="s">
        <v>121</v>
      </c>
      <c r="D43" s="15"/>
      <c r="E43" s="13">
        <v>4400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>
        <v>26</v>
      </c>
      <c r="R43" s="13">
        <v>732</v>
      </c>
      <c r="S43" s="13">
        <v>662</v>
      </c>
      <c r="T43" s="13">
        <v>771</v>
      </c>
      <c r="U43" s="13">
        <v>958</v>
      </c>
      <c r="V43" s="13">
        <v>662</v>
      </c>
      <c r="W43" s="13">
        <v>543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>
        <f t="shared" si="1"/>
        <v>4354</v>
      </c>
      <c r="AZ43" s="14">
        <f t="shared" si="2"/>
        <v>5673.34</v>
      </c>
      <c r="BA43" s="14">
        <f t="shared" si="2"/>
        <v>4653.51</v>
      </c>
      <c r="BB43" s="14">
        <f t="shared" si="2"/>
        <v>0</v>
      </c>
      <c r="BC43" s="14">
        <f t="shared" si="2"/>
        <v>0</v>
      </c>
      <c r="BD43" s="14">
        <f t="shared" si="2"/>
        <v>0</v>
      </c>
      <c r="BE43" s="14">
        <f t="shared" si="2"/>
        <v>0</v>
      </c>
      <c r="BF43" s="14">
        <f t="shared" si="2"/>
        <v>0</v>
      </c>
    </row>
    <row r="44" spans="2:58">
      <c r="B44" s="15" t="s">
        <v>122</v>
      </c>
      <c r="C44" s="15" t="s">
        <v>123</v>
      </c>
      <c r="D44" s="15"/>
      <c r="E44" s="13">
        <v>125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>
        <v>84</v>
      </c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>
        <f t="shared" si="1"/>
        <v>84</v>
      </c>
      <c r="AZ44" s="14">
        <f t="shared" si="2"/>
        <v>719.88</v>
      </c>
      <c r="BA44" s="14">
        <f t="shared" si="2"/>
        <v>0</v>
      </c>
      <c r="BB44" s="14">
        <f t="shared" si="2"/>
        <v>0</v>
      </c>
      <c r="BC44" s="14">
        <f t="shared" si="2"/>
        <v>0</v>
      </c>
      <c r="BD44" s="14">
        <f t="shared" si="2"/>
        <v>0</v>
      </c>
      <c r="BE44" s="14">
        <f t="shared" si="2"/>
        <v>0</v>
      </c>
      <c r="BF44" s="14">
        <f t="shared" si="2"/>
        <v>0</v>
      </c>
    </row>
    <row r="45" spans="2:58">
      <c r="B45" s="15" t="s">
        <v>124</v>
      </c>
      <c r="C45" s="15" t="s">
        <v>125</v>
      </c>
      <c r="D45" s="15">
        <v>16759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>
        <v>222</v>
      </c>
      <c r="W45" s="13">
        <v>30</v>
      </c>
      <c r="X45" s="13">
        <v>4195</v>
      </c>
      <c r="Y45" s="13">
        <v>1519</v>
      </c>
      <c r="Z45" s="13">
        <v>142</v>
      </c>
      <c r="AA45" s="13">
        <v>5648</v>
      </c>
      <c r="AB45" s="13">
        <v>2111</v>
      </c>
      <c r="AC45" s="13">
        <v>2532</v>
      </c>
      <c r="AD45" s="13">
        <v>347</v>
      </c>
      <c r="AE45" s="13"/>
      <c r="AF45" s="13"/>
      <c r="AG45" s="13">
        <v>14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>
        <f t="shared" si="1"/>
        <v>252</v>
      </c>
      <c r="AZ45" s="14">
        <f t="shared" si="2"/>
        <v>1902.54</v>
      </c>
      <c r="BA45" s="14">
        <f t="shared" si="2"/>
        <v>257.10000000000002</v>
      </c>
      <c r="BB45" s="14">
        <f t="shared" si="2"/>
        <v>35951.15</v>
      </c>
      <c r="BC45" s="14">
        <f t="shared" si="2"/>
        <v>13017.83</v>
      </c>
      <c r="BD45" s="14">
        <f t="shared" si="2"/>
        <v>1357.52</v>
      </c>
      <c r="BE45" s="14">
        <f t="shared" si="2"/>
        <v>120980.16</v>
      </c>
      <c r="BF45" s="14">
        <f t="shared" si="2"/>
        <v>81189.06</v>
      </c>
    </row>
    <row r="46" spans="2:58">
      <c r="B46" s="15" t="s">
        <v>126</v>
      </c>
      <c r="C46" s="15" t="s">
        <v>127</v>
      </c>
      <c r="D46" s="15">
        <v>475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>
        <v>364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>
        <f t="shared" si="1"/>
        <v>364</v>
      </c>
      <c r="AZ46" s="14">
        <f t="shared" si="2"/>
        <v>0</v>
      </c>
      <c r="BA46" s="14">
        <f t="shared" si="2"/>
        <v>3119.48</v>
      </c>
      <c r="BB46" s="14">
        <f t="shared" si="2"/>
        <v>0</v>
      </c>
      <c r="BC46" s="14">
        <f t="shared" si="2"/>
        <v>0</v>
      </c>
      <c r="BD46" s="14">
        <f t="shared" si="2"/>
        <v>0</v>
      </c>
      <c r="BE46" s="14">
        <f t="shared" si="2"/>
        <v>0</v>
      </c>
      <c r="BF46" s="14">
        <f t="shared" si="2"/>
        <v>0</v>
      </c>
    </row>
    <row r="47" spans="2:58">
      <c r="B47" s="15" t="s">
        <v>128</v>
      </c>
      <c r="C47" s="15" t="s">
        <v>129</v>
      </c>
      <c r="D47" s="15"/>
      <c r="E47" s="13">
        <v>294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>
        <v>294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>
        <f t="shared" si="1"/>
        <v>294</v>
      </c>
      <c r="AZ47" s="14">
        <f t="shared" si="2"/>
        <v>2519.58</v>
      </c>
      <c r="BA47" s="14">
        <f t="shared" si="2"/>
        <v>0</v>
      </c>
      <c r="BB47" s="14">
        <f t="shared" si="2"/>
        <v>0</v>
      </c>
      <c r="BC47" s="14">
        <f t="shared" si="2"/>
        <v>0</v>
      </c>
      <c r="BD47" s="14">
        <f t="shared" si="2"/>
        <v>0</v>
      </c>
      <c r="BE47" s="14">
        <f t="shared" si="2"/>
        <v>0</v>
      </c>
      <c r="BF47" s="14">
        <f t="shared" si="2"/>
        <v>0</v>
      </c>
    </row>
    <row r="48" spans="2:58">
      <c r="B48" s="15" t="s">
        <v>130</v>
      </c>
      <c r="C48" s="15" t="s">
        <v>131</v>
      </c>
      <c r="D48" s="15"/>
      <c r="E48" s="13">
        <v>2350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>
        <v>2350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>
        <f t="shared" si="1"/>
        <v>2350</v>
      </c>
      <c r="AZ48" s="14">
        <f t="shared" si="2"/>
        <v>20139.5</v>
      </c>
      <c r="BA48" s="14">
        <f t="shared" si="2"/>
        <v>0</v>
      </c>
      <c r="BB48" s="14">
        <f t="shared" si="2"/>
        <v>0</v>
      </c>
      <c r="BC48" s="14">
        <f t="shared" si="2"/>
        <v>0</v>
      </c>
      <c r="BD48" s="14">
        <f t="shared" si="2"/>
        <v>0</v>
      </c>
      <c r="BE48" s="14">
        <f t="shared" si="2"/>
        <v>0</v>
      </c>
      <c r="BF48" s="14">
        <f t="shared" si="2"/>
        <v>0</v>
      </c>
    </row>
    <row r="49" spans="2:58">
      <c r="B49" s="15" t="s">
        <v>132</v>
      </c>
      <c r="C49" s="15" t="s">
        <v>133</v>
      </c>
      <c r="D49" s="15"/>
      <c r="E49" s="13">
        <v>2775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>
        <v>1812</v>
      </c>
      <c r="W49" s="13">
        <v>105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>
        <f t="shared" si="1"/>
        <v>1917</v>
      </c>
      <c r="AZ49" s="14">
        <f t="shared" si="2"/>
        <v>15528.84</v>
      </c>
      <c r="BA49" s="14">
        <f t="shared" si="2"/>
        <v>899.85</v>
      </c>
      <c r="BB49" s="14">
        <f t="shared" si="2"/>
        <v>0</v>
      </c>
      <c r="BC49" s="14">
        <f t="shared" si="2"/>
        <v>0</v>
      </c>
      <c r="BD49" s="14">
        <f t="shared" si="2"/>
        <v>0</v>
      </c>
      <c r="BE49" s="14">
        <f t="shared" si="2"/>
        <v>0</v>
      </c>
      <c r="BF49" s="14">
        <f t="shared" si="2"/>
        <v>0</v>
      </c>
    </row>
    <row r="50" spans="2:58">
      <c r="B50" s="15" t="s">
        <v>134</v>
      </c>
      <c r="C50" s="15" t="s">
        <v>135</v>
      </c>
      <c r="D50" s="15"/>
      <c r="E50" s="13">
        <v>4006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>
        <v>4006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>
        <f t="shared" si="1"/>
        <v>4006</v>
      </c>
      <c r="AZ50" s="14">
        <f t="shared" si="2"/>
        <v>34331.42</v>
      </c>
      <c r="BA50" s="14">
        <f t="shared" si="2"/>
        <v>0</v>
      </c>
      <c r="BB50" s="14">
        <f t="shared" si="2"/>
        <v>0</v>
      </c>
      <c r="BC50" s="14">
        <f t="shared" si="2"/>
        <v>0</v>
      </c>
      <c r="BD50" s="14">
        <f t="shared" si="2"/>
        <v>0</v>
      </c>
      <c r="BE50" s="14">
        <f t="shared" si="2"/>
        <v>0</v>
      </c>
      <c r="BF50" s="14">
        <f t="shared" si="2"/>
        <v>0</v>
      </c>
    </row>
    <row r="51" spans="2:58">
      <c r="B51" s="15" t="s">
        <v>136</v>
      </c>
      <c r="C51" s="15" t="s">
        <v>137</v>
      </c>
      <c r="D51" s="15"/>
      <c r="E51" s="13">
        <v>1400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>
        <v>7</v>
      </c>
      <c r="T51" s="13">
        <v>350</v>
      </c>
      <c r="U51" s="13">
        <v>781</v>
      </c>
      <c r="V51" s="13">
        <v>162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>
        <f t="shared" si="1"/>
        <v>1300</v>
      </c>
      <c r="AZ51" s="14">
        <f t="shared" si="2"/>
        <v>1388.3400000000001</v>
      </c>
      <c r="BA51" s="14">
        <f t="shared" si="2"/>
        <v>0</v>
      </c>
      <c r="BB51" s="14">
        <f t="shared" si="2"/>
        <v>0</v>
      </c>
      <c r="BC51" s="14">
        <f t="shared" si="2"/>
        <v>0</v>
      </c>
      <c r="BD51" s="14">
        <f t="shared" si="2"/>
        <v>0</v>
      </c>
      <c r="BE51" s="14">
        <f t="shared" si="2"/>
        <v>0</v>
      </c>
      <c r="BF51" s="14">
        <f t="shared" si="2"/>
        <v>0</v>
      </c>
    </row>
    <row r="52" spans="2:58">
      <c r="B52" s="15" t="s">
        <v>138</v>
      </c>
      <c r="C52" s="15" t="s">
        <v>139</v>
      </c>
      <c r="D52" s="15">
        <v>28306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>
        <v>301</v>
      </c>
      <c r="X52" s="13"/>
      <c r="Y52" s="13">
        <v>6091</v>
      </c>
      <c r="Z52" s="13">
        <v>5550</v>
      </c>
      <c r="AA52" s="13">
        <v>880</v>
      </c>
      <c r="AB52" s="13">
        <v>15086</v>
      </c>
      <c r="AC52" s="13"/>
      <c r="AD52" s="13"/>
      <c r="AE52" s="13"/>
      <c r="AF52" s="13"/>
      <c r="AG52" s="13">
        <v>398</v>
      </c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>
        <f t="shared" si="1"/>
        <v>301</v>
      </c>
      <c r="AZ52" s="14">
        <f t="shared" si="2"/>
        <v>0</v>
      </c>
      <c r="BA52" s="14">
        <f t="shared" si="2"/>
        <v>2579.5700000000002</v>
      </c>
      <c r="BB52" s="14">
        <f t="shared" si="2"/>
        <v>0</v>
      </c>
      <c r="BC52" s="14">
        <f t="shared" si="2"/>
        <v>52199.87</v>
      </c>
      <c r="BD52" s="14">
        <f t="shared" si="2"/>
        <v>53058</v>
      </c>
      <c r="BE52" s="14">
        <f t="shared" si="2"/>
        <v>18849.600000000002</v>
      </c>
      <c r="BF52" s="14">
        <f t="shared" si="2"/>
        <v>580207.56000000006</v>
      </c>
    </row>
    <row r="53" spans="2:58">
      <c r="B53" s="15" t="s">
        <v>140</v>
      </c>
      <c r="C53" s="15" t="s">
        <v>141</v>
      </c>
      <c r="D53" s="15">
        <v>3000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>
        <v>2322</v>
      </c>
      <c r="X53" s="13">
        <v>678</v>
      </c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>
        <f t="shared" si="1"/>
        <v>2322</v>
      </c>
      <c r="AZ53" s="14">
        <f t="shared" si="2"/>
        <v>0</v>
      </c>
      <c r="BA53" s="14">
        <f t="shared" si="2"/>
        <v>19899.54</v>
      </c>
      <c r="BB53" s="14">
        <f t="shared" si="2"/>
        <v>5810.46</v>
      </c>
      <c r="BC53" s="14">
        <f t="shared" si="2"/>
        <v>0</v>
      </c>
      <c r="BD53" s="14">
        <f t="shared" si="2"/>
        <v>0</v>
      </c>
      <c r="BE53" s="14">
        <f t="shared" si="2"/>
        <v>0</v>
      </c>
      <c r="BF53" s="14">
        <f t="shared" si="2"/>
        <v>0</v>
      </c>
    </row>
    <row r="54" spans="2:58">
      <c r="B54" s="15" t="s">
        <v>142</v>
      </c>
      <c r="C54" s="15" t="s">
        <v>143</v>
      </c>
      <c r="D54" s="15">
        <v>3000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>
        <v>1815</v>
      </c>
      <c r="X54" s="13">
        <v>1185</v>
      </c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>
        <f t="shared" si="1"/>
        <v>1815</v>
      </c>
      <c r="AZ54" s="14">
        <f t="shared" si="2"/>
        <v>0</v>
      </c>
      <c r="BA54" s="14">
        <f t="shared" si="2"/>
        <v>15554.550000000001</v>
      </c>
      <c r="BB54" s="14">
        <f t="shared" si="2"/>
        <v>10155.450000000001</v>
      </c>
      <c r="BC54" s="14">
        <f t="shared" si="2"/>
        <v>0</v>
      </c>
      <c r="BD54" s="14">
        <f t="shared" si="2"/>
        <v>0</v>
      </c>
      <c r="BE54" s="14">
        <f t="shared" si="2"/>
        <v>0</v>
      </c>
      <c r="BF54" s="14">
        <f t="shared" si="2"/>
        <v>0</v>
      </c>
    </row>
    <row r="55" spans="2:58">
      <c r="B55" s="15" t="s">
        <v>144</v>
      </c>
      <c r="C55" s="15" t="s">
        <v>145</v>
      </c>
      <c r="D55" s="15">
        <v>21500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>
        <v>384</v>
      </c>
      <c r="Y55" s="13">
        <v>3685</v>
      </c>
      <c r="Z55" s="13">
        <v>8493</v>
      </c>
      <c r="AA55" s="13">
        <v>2373</v>
      </c>
      <c r="AB55" s="13">
        <v>1852</v>
      </c>
      <c r="AC55" s="13">
        <v>1184</v>
      </c>
      <c r="AD55" s="13">
        <v>1146</v>
      </c>
      <c r="AE55" s="13">
        <v>2138</v>
      </c>
      <c r="AF55" s="13">
        <v>244</v>
      </c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>
        <f t="shared" si="1"/>
        <v>0</v>
      </c>
      <c r="AZ55" s="14">
        <f t="shared" si="2"/>
        <v>0</v>
      </c>
      <c r="BA55" s="14">
        <f t="shared" si="2"/>
        <v>0</v>
      </c>
      <c r="BB55" s="14">
        <f t="shared" si="2"/>
        <v>3290.88</v>
      </c>
      <c r="BC55" s="14">
        <f t="shared" si="2"/>
        <v>31580.45</v>
      </c>
      <c r="BD55" s="14">
        <f t="shared" si="2"/>
        <v>81193.08</v>
      </c>
      <c r="BE55" s="14">
        <f t="shared" si="2"/>
        <v>50829.66</v>
      </c>
      <c r="BF55" s="14">
        <f t="shared" si="2"/>
        <v>71227.92</v>
      </c>
    </row>
    <row r="56" spans="2:58">
      <c r="B56" s="15" t="s">
        <v>146</v>
      </c>
      <c r="C56" s="15" t="s">
        <v>145</v>
      </c>
      <c r="D56" s="13">
        <v>11000</v>
      </c>
      <c r="E56" s="4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>
        <v>167</v>
      </c>
      <c r="Y56" s="13">
        <v>34</v>
      </c>
      <c r="Z56" s="13">
        <v>1060</v>
      </c>
      <c r="AA56" s="13">
        <v>1546</v>
      </c>
      <c r="AB56" s="13">
        <v>918</v>
      </c>
      <c r="AC56" s="13">
        <v>816</v>
      </c>
      <c r="AD56" s="13">
        <v>2901</v>
      </c>
      <c r="AE56" s="13">
        <v>3207</v>
      </c>
      <c r="AF56" s="13">
        <v>351</v>
      </c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>
        <f t="shared" si="1"/>
        <v>0</v>
      </c>
      <c r="AZ56" s="14">
        <f t="shared" si="2"/>
        <v>0</v>
      </c>
      <c r="BA56" s="14">
        <f t="shared" si="2"/>
        <v>0</v>
      </c>
      <c r="BB56" s="14">
        <f t="shared" si="2"/>
        <v>1431.19</v>
      </c>
      <c r="BC56" s="14">
        <f t="shared" si="2"/>
        <v>291.38</v>
      </c>
      <c r="BD56" s="14">
        <f t="shared" si="2"/>
        <v>10133.6</v>
      </c>
      <c r="BE56" s="14">
        <f t="shared" si="2"/>
        <v>33115.32</v>
      </c>
      <c r="BF56" s="14">
        <f t="shared" si="2"/>
        <v>35306.28</v>
      </c>
    </row>
    <row r="57" spans="2:58">
      <c r="B57" s="15" t="s">
        <v>147</v>
      </c>
      <c r="C57" s="15" t="s">
        <v>148</v>
      </c>
      <c r="D57" s="13">
        <v>6000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>
        <v>334</v>
      </c>
      <c r="Z57" s="13">
        <v>1085</v>
      </c>
      <c r="AA57" s="13">
        <v>818</v>
      </c>
      <c r="AB57" s="13"/>
      <c r="AC57" s="13">
        <v>586</v>
      </c>
      <c r="AD57" s="13">
        <v>1889</v>
      </c>
      <c r="AE57" s="13">
        <v>1288</v>
      </c>
      <c r="AF57" s="13">
        <v>334</v>
      </c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4">
        <f t="shared" si="2"/>
        <v>0</v>
      </c>
      <c r="BA57" s="14">
        <f t="shared" si="2"/>
        <v>0</v>
      </c>
      <c r="BB57" s="14">
        <f t="shared" si="2"/>
        <v>0</v>
      </c>
      <c r="BC57" s="14">
        <f t="shared" si="2"/>
        <v>2862.38</v>
      </c>
      <c r="BD57" s="14">
        <f t="shared" si="2"/>
        <v>10372.6</v>
      </c>
      <c r="BE57" s="14">
        <f t="shared" si="2"/>
        <v>17521.560000000001</v>
      </c>
      <c r="BF57" s="14">
        <f t="shared" si="2"/>
        <v>0</v>
      </c>
    </row>
    <row r="58" spans="2:58">
      <c r="B58" s="15" t="s">
        <v>149</v>
      </c>
      <c r="C58" s="15" t="s">
        <v>150</v>
      </c>
      <c r="D58" s="13">
        <v>16500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>
        <v>69</v>
      </c>
      <c r="Y58" s="13">
        <v>1114</v>
      </c>
      <c r="Z58" s="13">
        <v>4843</v>
      </c>
      <c r="AA58" s="13">
        <v>3129</v>
      </c>
      <c r="AB58" s="13">
        <v>1748</v>
      </c>
      <c r="AC58" s="13">
        <v>4060</v>
      </c>
      <c r="AD58" s="13">
        <v>1564</v>
      </c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4">
        <f t="shared" si="2"/>
        <v>0</v>
      </c>
      <c r="BA58" s="14">
        <f t="shared" si="2"/>
        <v>0</v>
      </c>
      <c r="BB58" s="14">
        <f t="shared" si="2"/>
        <v>591.33000000000004</v>
      </c>
      <c r="BC58" s="14">
        <f t="shared" si="2"/>
        <v>9546.98</v>
      </c>
      <c r="BD58" s="14">
        <f t="shared" si="2"/>
        <v>46299.08</v>
      </c>
      <c r="BE58" s="14">
        <f t="shared" si="2"/>
        <v>67023.180000000008</v>
      </c>
      <c r="BF58" s="14">
        <f t="shared" si="2"/>
        <v>67228.08</v>
      </c>
    </row>
    <row r="59" spans="2:58">
      <c r="B59" s="15" t="s">
        <v>151</v>
      </c>
      <c r="C59" s="15" t="s">
        <v>114</v>
      </c>
      <c r="D59" s="13">
        <v>4762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>
        <v>4762</v>
      </c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4">
        <f t="shared" si="2"/>
        <v>0</v>
      </c>
      <c r="BA59" s="14">
        <f t="shared" si="2"/>
        <v>0</v>
      </c>
      <c r="BB59" s="14">
        <f t="shared" si="2"/>
        <v>0</v>
      </c>
      <c r="BC59" s="14">
        <f t="shared" si="2"/>
        <v>40810.340000000004</v>
      </c>
      <c r="BD59" s="14">
        <f t="shared" si="2"/>
        <v>0</v>
      </c>
      <c r="BE59" s="14">
        <f t="shared" si="2"/>
        <v>0</v>
      </c>
      <c r="BF59" s="14">
        <f t="shared" si="2"/>
        <v>0</v>
      </c>
    </row>
    <row r="60" spans="2:58">
      <c r="B60" s="15" t="s">
        <v>152</v>
      </c>
      <c r="C60" s="15" t="s">
        <v>114</v>
      </c>
      <c r="D60" s="13">
        <v>6100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>
        <v>1471</v>
      </c>
      <c r="Z60" s="13">
        <v>4629</v>
      </c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4">
        <f t="shared" si="2"/>
        <v>0</v>
      </c>
      <c r="BA60" s="14">
        <f t="shared" si="2"/>
        <v>0</v>
      </c>
      <c r="BB60" s="14">
        <f t="shared" si="2"/>
        <v>0</v>
      </c>
      <c r="BC60" s="14">
        <f t="shared" si="2"/>
        <v>12606.470000000001</v>
      </c>
      <c r="BD60" s="14">
        <f t="shared" si="2"/>
        <v>44253.240000000005</v>
      </c>
      <c r="BE60" s="14">
        <f t="shared" si="2"/>
        <v>0</v>
      </c>
      <c r="BF60" s="14">
        <f t="shared" si="2"/>
        <v>0</v>
      </c>
    </row>
    <row r="61" spans="2:58">
      <c r="B61" s="15" t="s">
        <v>153</v>
      </c>
      <c r="C61" s="15" t="s">
        <v>154</v>
      </c>
      <c r="D61" s="13">
        <v>17660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>
        <v>5799</v>
      </c>
      <c r="W61" s="13">
        <v>1819</v>
      </c>
      <c r="X61" s="13">
        <v>1682</v>
      </c>
      <c r="Y61" s="13">
        <v>1783</v>
      </c>
      <c r="Z61" s="13">
        <v>661</v>
      </c>
      <c r="AA61" s="13">
        <v>1539</v>
      </c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4">
        <f t="shared" si="2"/>
        <v>49697.43</v>
      </c>
      <c r="BA61" s="14">
        <f t="shared" si="2"/>
        <v>15588.83</v>
      </c>
      <c r="BB61" s="14">
        <f t="shared" si="2"/>
        <v>14414.74</v>
      </c>
      <c r="BC61" s="14">
        <f t="shared" si="2"/>
        <v>15280.310000000001</v>
      </c>
      <c r="BD61" s="14">
        <f t="shared" si="2"/>
        <v>6319.1600000000008</v>
      </c>
      <c r="BE61" s="14">
        <f t="shared" si="2"/>
        <v>32965.380000000005</v>
      </c>
      <c r="BF61" s="14">
        <f t="shared" si="2"/>
        <v>0</v>
      </c>
    </row>
    <row r="62" spans="2:58">
      <c r="B62" s="15" t="s">
        <v>155</v>
      </c>
      <c r="C62" s="15" t="s">
        <v>156</v>
      </c>
      <c r="D62" s="13">
        <v>1700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>
        <v>1700</v>
      </c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4"/>
      <c r="BA62" s="14"/>
      <c r="BB62" s="14"/>
      <c r="BC62" s="14"/>
      <c r="BD62" s="14"/>
      <c r="BE62" s="14"/>
      <c r="BF62" s="14"/>
    </row>
    <row r="63" spans="2:58">
      <c r="B63" s="15" t="s">
        <v>157</v>
      </c>
      <c r="C63" s="15" t="s">
        <v>156</v>
      </c>
      <c r="D63" s="13">
        <v>1700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>
        <v>1183</v>
      </c>
      <c r="AE63" s="13"/>
      <c r="AF63" s="13">
        <v>517</v>
      </c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4"/>
      <c r="BA63" s="14"/>
      <c r="BB63" s="14"/>
      <c r="BC63" s="14"/>
      <c r="BD63" s="14"/>
      <c r="BE63" s="14"/>
      <c r="BF63" s="14"/>
    </row>
    <row r="64" spans="2:58">
      <c r="B64" s="15" t="s">
        <v>158</v>
      </c>
      <c r="C64" s="15" t="s">
        <v>159</v>
      </c>
      <c r="D64" s="13">
        <v>10400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>
        <v>298</v>
      </c>
      <c r="AB64" s="13">
        <v>93</v>
      </c>
      <c r="AC64" s="13">
        <v>341</v>
      </c>
      <c r="AD64" s="13">
        <v>937</v>
      </c>
      <c r="AE64" s="13">
        <v>3487</v>
      </c>
      <c r="AF64" s="13">
        <v>1988</v>
      </c>
      <c r="AG64" s="13">
        <v>1956</v>
      </c>
      <c r="AH64" s="13">
        <v>1300</v>
      </c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4">
        <f t="shared" ref="AZ64:BF71" si="3">+AZ$6*V64</f>
        <v>0</v>
      </c>
      <c r="BA64" s="14">
        <f t="shared" si="3"/>
        <v>0</v>
      </c>
      <c r="BB64" s="14">
        <f t="shared" si="3"/>
        <v>0</v>
      </c>
      <c r="BC64" s="14">
        <f t="shared" si="3"/>
        <v>0</v>
      </c>
      <c r="BD64" s="14">
        <f t="shared" si="3"/>
        <v>0</v>
      </c>
      <c r="BE64" s="14">
        <f t="shared" si="3"/>
        <v>6383.1600000000008</v>
      </c>
      <c r="BF64" s="14">
        <f t="shared" si="3"/>
        <v>3576.78</v>
      </c>
    </row>
    <row r="65" spans="2:61">
      <c r="B65" s="15" t="s">
        <v>160</v>
      </c>
      <c r="C65" s="15" t="s">
        <v>159</v>
      </c>
      <c r="D65" s="13">
        <v>22500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>
        <v>628</v>
      </c>
      <c r="AB65" s="13">
        <v>306</v>
      </c>
      <c r="AC65" s="13">
        <v>1395</v>
      </c>
      <c r="AD65" s="13">
        <v>1399</v>
      </c>
      <c r="AE65" s="13">
        <v>12899</v>
      </c>
      <c r="AF65" s="13">
        <v>3049</v>
      </c>
      <c r="AG65" s="13">
        <v>2159</v>
      </c>
      <c r="AH65" s="13">
        <v>665</v>
      </c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4">
        <f t="shared" si="3"/>
        <v>0</v>
      </c>
      <c r="BA65" s="14">
        <f t="shared" si="3"/>
        <v>0</v>
      </c>
      <c r="BB65" s="14">
        <f t="shared" si="3"/>
        <v>0</v>
      </c>
      <c r="BC65" s="14">
        <f t="shared" si="3"/>
        <v>0</v>
      </c>
      <c r="BD65" s="14">
        <f t="shared" si="3"/>
        <v>0</v>
      </c>
      <c r="BE65" s="14">
        <f t="shared" si="3"/>
        <v>13451.76</v>
      </c>
      <c r="BF65" s="14">
        <f t="shared" si="3"/>
        <v>11768.76</v>
      </c>
    </row>
    <row r="66" spans="2:61">
      <c r="B66" s="15" t="s">
        <v>161</v>
      </c>
      <c r="C66" s="15" t="s">
        <v>162</v>
      </c>
      <c r="D66" s="13">
        <v>30000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>
        <v>11</v>
      </c>
      <c r="AB66" s="13">
        <v>606</v>
      </c>
      <c r="AC66" s="13">
        <v>1915</v>
      </c>
      <c r="AD66" s="13">
        <v>9544</v>
      </c>
      <c r="AE66" s="13">
        <v>12554</v>
      </c>
      <c r="AF66" s="13">
        <v>2226</v>
      </c>
      <c r="AG66" s="13">
        <v>3144</v>
      </c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4">
        <f t="shared" si="3"/>
        <v>0</v>
      </c>
      <c r="BA66" s="14">
        <f t="shared" si="3"/>
        <v>0</v>
      </c>
      <c r="BB66" s="14">
        <f t="shared" si="3"/>
        <v>0</v>
      </c>
      <c r="BC66" s="14">
        <f t="shared" si="3"/>
        <v>0</v>
      </c>
      <c r="BD66" s="14">
        <f t="shared" si="3"/>
        <v>0</v>
      </c>
      <c r="BE66" s="14">
        <f t="shared" si="3"/>
        <v>235.62</v>
      </c>
      <c r="BF66" s="14">
        <f t="shared" si="3"/>
        <v>23306.760000000002</v>
      </c>
    </row>
    <row r="67" spans="2:61">
      <c r="B67" s="15" t="s">
        <v>163</v>
      </c>
      <c r="C67" s="15" t="s">
        <v>164</v>
      </c>
      <c r="D67" s="13">
        <v>600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>
        <v>247</v>
      </c>
      <c r="AB67" s="13">
        <v>7</v>
      </c>
      <c r="AC67" s="13">
        <v>45</v>
      </c>
      <c r="AD67" s="13">
        <v>183</v>
      </c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4">
        <f t="shared" si="3"/>
        <v>0</v>
      </c>
      <c r="BA67" s="14">
        <f t="shared" si="3"/>
        <v>0</v>
      </c>
      <c r="BB67" s="14">
        <f t="shared" si="3"/>
        <v>0</v>
      </c>
      <c r="BC67" s="14">
        <f t="shared" si="3"/>
        <v>0</v>
      </c>
      <c r="BD67" s="14">
        <f t="shared" si="3"/>
        <v>0</v>
      </c>
      <c r="BE67" s="14">
        <f t="shared" si="3"/>
        <v>5290.7400000000007</v>
      </c>
      <c r="BF67" s="14">
        <f t="shared" si="3"/>
        <v>269.22000000000003</v>
      </c>
    </row>
    <row r="68" spans="2:61">
      <c r="B68" s="15" t="s">
        <v>165</v>
      </c>
      <c r="C68" s="15" t="s">
        <v>166</v>
      </c>
      <c r="D68" s="13">
        <v>12500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>
        <v>47</v>
      </c>
      <c r="AA68" s="13">
        <v>48</v>
      </c>
      <c r="AB68" s="13"/>
      <c r="AC68" s="13">
        <v>2218</v>
      </c>
      <c r="AD68" s="13">
        <v>5927</v>
      </c>
      <c r="AE68" s="13">
        <v>3147</v>
      </c>
      <c r="AF68" s="13">
        <v>1113</v>
      </c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4">
        <f t="shared" si="3"/>
        <v>0</v>
      </c>
      <c r="BA68" s="14">
        <f t="shared" si="3"/>
        <v>0</v>
      </c>
      <c r="BB68" s="14">
        <f t="shared" si="3"/>
        <v>0</v>
      </c>
      <c r="BC68" s="14">
        <f t="shared" si="3"/>
        <v>0</v>
      </c>
      <c r="BD68" s="14">
        <f t="shared" si="3"/>
        <v>449.32000000000005</v>
      </c>
      <c r="BE68" s="14">
        <f t="shared" si="3"/>
        <v>1028.1600000000001</v>
      </c>
      <c r="BF68" s="14">
        <f t="shared" si="3"/>
        <v>0</v>
      </c>
    </row>
    <row r="69" spans="2:61">
      <c r="B69" s="15" t="s">
        <v>167</v>
      </c>
      <c r="C69" s="15" t="s">
        <v>168</v>
      </c>
      <c r="D69" s="13">
        <v>800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>
        <v>148</v>
      </c>
      <c r="AA69" s="13">
        <v>150</v>
      </c>
      <c r="AB69" s="13"/>
      <c r="AC69" s="13">
        <v>110</v>
      </c>
      <c r="AD69" s="13">
        <v>55</v>
      </c>
      <c r="AE69" s="13"/>
      <c r="AF69" s="13">
        <v>48</v>
      </c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4">
        <f t="shared" si="3"/>
        <v>0</v>
      </c>
      <c r="BA69" s="14">
        <f t="shared" si="3"/>
        <v>0</v>
      </c>
      <c r="BB69" s="14">
        <f t="shared" si="3"/>
        <v>0</v>
      </c>
      <c r="BC69" s="14">
        <f t="shared" si="3"/>
        <v>0</v>
      </c>
      <c r="BD69" s="14">
        <f t="shared" si="3"/>
        <v>1414.88</v>
      </c>
      <c r="BE69" s="14">
        <f t="shared" si="3"/>
        <v>3213.0000000000005</v>
      </c>
      <c r="BF69" s="14">
        <f t="shared" si="3"/>
        <v>0</v>
      </c>
      <c r="BI69" s="2">
        <v>511</v>
      </c>
    </row>
    <row r="70" spans="2:61">
      <c r="B70" s="15" t="s">
        <v>169</v>
      </c>
      <c r="C70" s="15" t="s">
        <v>170</v>
      </c>
      <c r="D70" s="13">
        <v>2483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>
        <v>2483</v>
      </c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4">
        <f t="shared" si="3"/>
        <v>0</v>
      </c>
      <c r="BA70" s="14">
        <f t="shared" si="3"/>
        <v>0</v>
      </c>
      <c r="BB70" s="14">
        <f t="shared" si="3"/>
        <v>0</v>
      </c>
      <c r="BC70" s="14">
        <f t="shared" si="3"/>
        <v>0</v>
      </c>
      <c r="BD70" s="14">
        <f t="shared" si="3"/>
        <v>0</v>
      </c>
      <c r="BE70" s="14">
        <f t="shared" si="3"/>
        <v>0</v>
      </c>
      <c r="BF70" s="14">
        <f t="shared" si="3"/>
        <v>95496.180000000008</v>
      </c>
    </row>
    <row r="71" spans="2:61">
      <c r="B71" s="15" t="s">
        <v>171</v>
      </c>
      <c r="C71" s="15" t="s">
        <v>139</v>
      </c>
      <c r="D71" s="13">
        <v>1495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>
        <v>1495</v>
      </c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4">
        <f t="shared" si="3"/>
        <v>0</v>
      </c>
      <c r="BA71" s="14">
        <f t="shared" si="3"/>
        <v>0</v>
      </c>
      <c r="BB71" s="14">
        <f t="shared" si="3"/>
        <v>0</v>
      </c>
      <c r="BC71" s="14">
        <f t="shared" si="3"/>
        <v>0</v>
      </c>
      <c r="BD71" s="14">
        <f t="shared" si="3"/>
        <v>0</v>
      </c>
      <c r="BE71" s="14">
        <f t="shared" si="3"/>
        <v>0</v>
      </c>
      <c r="BF71" s="14">
        <f t="shared" si="3"/>
        <v>57497.700000000004</v>
      </c>
    </row>
    <row r="72" spans="2:61">
      <c r="B72" s="15" t="s">
        <v>172</v>
      </c>
      <c r="C72" s="15" t="s">
        <v>173</v>
      </c>
      <c r="D72" s="13">
        <v>16004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>
        <v>2402</v>
      </c>
      <c r="AD72" s="13">
        <v>3385</v>
      </c>
      <c r="AE72" s="13">
        <v>5730</v>
      </c>
      <c r="AF72" s="13">
        <v>1380</v>
      </c>
      <c r="AG72" s="13">
        <v>2593</v>
      </c>
      <c r="AH72" s="13">
        <v>368</v>
      </c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4"/>
      <c r="BA72" s="14"/>
      <c r="BB72" s="14"/>
      <c r="BC72" s="14"/>
      <c r="BD72" s="14"/>
      <c r="BE72" s="14"/>
      <c r="BF72" s="14"/>
    </row>
    <row r="73" spans="2:61">
      <c r="B73" s="15" t="s">
        <v>174</v>
      </c>
      <c r="C73" s="15" t="s">
        <v>159</v>
      </c>
      <c r="D73" s="13">
        <v>5001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>
        <v>1237</v>
      </c>
      <c r="AD73" s="13">
        <v>232</v>
      </c>
      <c r="AE73" s="13">
        <v>3532</v>
      </c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4"/>
      <c r="BA73" s="14"/>
      <c r="BB73" s="14"/>
      <c r="BC73" s="14"/>
      <c r="BD73" s="14"/>
      <c r="BE73" s="14"/>
      <c r="BF73" s="14"/>
    </row>
    <row r="74" spans="2:61">
      <c r="B74" s="15" t="s">
        <v>175</v>
      </c>
      <c r="C74" s="15" t="s">
        <v>176</v>
      </c>
      <c r="D74" s="13">
        <v>1858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>
        <v>1858</v>
      </c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4"/>
      <c r="BA74" s="14"/>
      <c r="BB74" s="14"/>
      <c r="BC74" s="14"/>
      <c r="BD74" s="14"/>
      <c r="BE74" s="14"/>
      <c r="BF74" s="14"/>
    </row>
    <row r="75" spans="2:61">
      <c r="B75" s="15" t="s">
        <v>177</v>
      </c>
      <c r="C75" s="15" t="s">
        <v>145</v>
      </c>
      <c r="D75" s="13">
        <v>49487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>
        <v>5977</v>
      </c>
      <c r="AD75" s="13">
        <v>231</v>
      </c>
      <c r="AE75" s="13"/>
      <c r="AF75" s="13">
        <v>28776</v>
      </c>
      <c r="AG75" s="13">
        <v>8503</v>
      </c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4"/>
      <c r="BA75" s="14"/>
      <c r="BB75" s="14"/>
      <c r="BC75" s="14"/>
      <c r="BD75" s="14"/>
      <c r="BE75" s="14"/>
      <c r="BF75" s="14"/>
    </row>
    <row r="76" spans="2:61">
      <c r="B76" s="15" t="s">
        <v>178</v>
      </c>
      <c r="C76" s="15" t="s">
        <v>179</v>
      </c>
      <c r="D76" s="13">
        <v>5820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>
        <v>1111</v>
      </c>
      <c r="AA76" s="13">
        <v>610</v>
      </c>
      <c r="AB76" s="13"/>
      <c r="AC76" s="13">
        <v>945</v>
      </c>
      <c r="AD76" s="13">
        <v>46</v>
      </c>
      <c r="AE76" s="13">
        <v>3108</v>
      </c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4"/>
      <c r="BA76" s="14"/>
      <c r="BB76" s="14"/>
      <c r="BC76" s="14"/>
      <c r="BD76" s="14"/>
      <c r="BE76" s="14"/>
      <c r="BF76" s="14"/>
    </row>
    <row r="77" spans="2:61">
      <c r="B77" s="15" t="s">
        <v>180</v>
      </c>
      <c r="C77" s="15" t="s">
        <v>181</v>
      </c>
      <c r="D77" s="13">
        <v>18000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>
        <v>1497</v>
      </c>
      <c r="AH77" s="13">
        <v>381</v>
      </c>
      <c r="AI77" s="13">
        <v>4041</v>
      </c>
      <c r="AJ77" s="13">
        <v>987</v>
      </c>
      <c r="AK77" s="13"/>
      <c r="AL77" s="13">
        <v>2164</v>
      </c>
      <c r="AM77" s="13">
        <v>1047</v>
      </c>
      <c r="AN77" s="13">
        <v>6330</v>
      </c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4"/>
      <c r="BA77" s="14"/>
      <c r="BB77" s="14"/>
      <c r="BC77" s="14"/>
      <c r="BD77" s="14"/>
      <c r="BE77" s="14"/>
      <c r="BF77" s="14"/>
    </row>
    <row r="78" spans="2:61">
      <c r="B78" s="15" t="s">
        <v>182</v>
      </c>
      <c r="C78" s="15" t="s">
        <v>183</v>
      </c>
      <c r="D78" s="13">
        <v>5400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>
        <v>1208</v>
      </c>
      <c r="AG78" s="13">
        <v>3235</v>
      </c>
      <c r="AH78" s="13">
        <v>623</v>
      </c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4"/>
      <c r="BA78" s="14"/>
      <c r="BB78" s="14"/>
      <c r="BC78" s="14"/>
      <c r="BD78" s="14"/>
      <c r="BE78" s="14"/>
      <c r="BF78" s="14"/>
    </row>
    <row r="79" spans="2:61">
      <c r="B79" s="15" t="s">
        <v>184</v>
      </c>
      <c r="C79" s="15" t="s">
        <v>185</v>
      </c>
      <c r="D79" s="13">
        <v>5000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>
        <v>2702</v>
      </c>
      <c r="AG79" s="13">
        <v>1537</v>
      </c>
      <c r="AH79" s="13">
        <v>276</v>
      </c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4"/>
      <c r="BA79" s="14"/>
      <c r="BB79" s="14"/>
      <c r="BC79" s="14"/>
      <c r="BD79" s="14"/>
      <c r="BE79" s="14"/>
      <c r="BF79" s="14"/>
    </row>
    <row r="80" spans="2:61">
      <c r="B80" s="15" t="s">
        <v>186</v>
      </c>
      <c r="C80" s="15" t="s">
        <v>187</v>
      </c>
      <c r="D80" s="13">
        <v>1600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>
        <v>503</v>
      </c>
      <c r="AG80" s="13">
        <v>1097</v>
      </c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4"/>
      <c r="BA80" s="14"/>
      <c r="BB80" s="14"/>
      <c r="BC80" s="14"/>
      <c r="BD80" s="14"/>
      <c r="BE80" s="14"/>
      <c r="BF80" s="14"/>
    </row>
    <row r="81" spans="1:58">
      <c r="B81" s="15" t="s">
        <v>188</v>
      </c>
      <c r="C81" s="15" t="s">
        <v>189</v>
      </c>
      <c r="D81" s="13">
        <v>60000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>
        <v>3139</v>
      </c>
      <c r="AL81" s="13">
        <v>552</v>
      </c>
      <c r="AM81" s="13">
        <v>5336</v>
      </c>
      <c r="AN81" s="13"/>
      <c r="AO81" s="13">
        <v>12260</v>
      </c>
      <c r="AP81" s="13">
        <v>2514</v>
      </c>
      <c r="AQ81" s="13">
        <v>5959</v>
      </c>
      <c r="AR81" s="13">
        <v>9265</v>
      </c>
      <c r="AS81" s="13">
        <v>4348</v>
      </c>
      <c r="AT81" s="13">
        <v>889</v>
      </c>
      <c r="AU81" s="13">
        <v>6737</v>
      </c>
      <c r="AV81" s="13"/>
      <c r="AW81" s="13"/>
      <c r="AX81" s="13"/>
      <c r="AY81" s="13"/>
      <c r="AZ81" s="14"/>
      <c r="BA81" s="14"/>
      <c r="BB81" s="14"/>
      <c r="BC81" s="14"/>
      <c r="BD81" s="14"/>
      <c r="BE81" s="14"/>
      <c r="BF81" s="14"/>
    </row>
    <row r="82" spans="1:58">
      <c r="A82" s="18" t="s">
        <v>190</v>
      </c>
      <c r="B82" s="15" t="s">
        <v>191</v>
      </c>
      <c r="C82" s="15" t="s">
        <v>192</v>
      </c>
      <c r="D82" s="13">
        <v>14500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>
        <v>641</v>
      </c>
      <c r="AM82" s="13"/>
      <c r="AN82" s="13">
        <v>750</v>
      </c>
      <c r="AO82" s="13">
        <v>9118</v>
      </c>
      <c r="AP82" s="13"/>
      <c r="AQ82" s="13"/>
      <c r="AR82" s="13">
        <v>771</v>
      </c>
      <c r="AS82" s="13"/>
      <c r="AT82" s="13"/>
      <c r="AU82" s="13"/>
      <c r="AV82" s="13"/>
      <c r="AW82" s="13"/>
      <c r="AX82" s="13"/>
      <c r="AY82" s="13"/>
      <c r="AZ82" s="14"/>
      <c r="BA82" s="14"/>
      <c r="BB82" s="14"/>
      <c r="BC82" s="14"/>
      <c r="BD82" s="14"/>
      <c r="BE82" s="14"/>
      <c r="BF82" s="14"/>
    </row>
    <row r="83" spans="1:58">
      <c r="B83" s="15" t="s">
        <v>193</v>
      </c>
      <c r="C83" s="15" t="s">
        <v>194</v>
      </c>
      <c r="D83" s="13">
        <v>5600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>
        <v>253</v>
      </c>
      <c r="AL83" s="13">
        <v>211</v>
      </c>
      <c r="AM83" s="13">
        <v>10</v>
      </c>
      <c r="AN83" s="13">
        <v>856</v>
      </c>
      <c r="AO83" s="13">
        <v>4180</v>
      </c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4"/>
      <c r="BA83" s="14"/>
      <c r="BB83" s="14"/>
      <c r="BC83" s="14"/>
      <c r="BD83" s="14"/>
      <c r="BE83" s="14"/>
      <c r="BF83" s="14"/>
    </row>
    <row r="84" spans="1:58">
      <c r="B84" s="15" t="s">
        <v>195</v>
      </c>
      <c r="C84" s="15" t="s">
        <v>196</v>
      </c>
      <c r="D84" s="13">
        <v>2000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>
        <v>1043</v>
      </c>
      <c r="AL84" s="13">
        <v>557</v>
      </c>
      <c r="AM84" s="13"/>
      <c r="AN84" s="13">
        <v>322</v>
      </c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4"/>
      <c r="BA84" s="14"/>
      <c r="BB84" s="14"/>
      <c r="BC84" s="14"/>
      <c r="BD84" s="14"/>
      <c r="BE84" s="14"/>
      <c r="BF84" s="14"/>
    </row>
    <row r="85" spans="1:58">
      <c r="B85" s="15" t="s">
        <v>197</v>
      </c>
      <c r="C85" s="15" t="s">
        <v>198</v>
      </c>
      <c r="D85" s="13">
        <v>8000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>
        <v>3568</v>
      </c>
      <c r="AM85" s="13">
        <v>2460</v>
      </c>
      <c r="AN85" s="13">
        <v>111</v>
      </c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4"/>
      <c r="BA85" s="14"/>
      <c r="BB85" s="14"/>
      <c r="BC85" s="14"/>
      <c r="BD85" s="14"/>
      <c r="BE85" s="14"/>
      <c r="BF85" s="14"/>
    </row>
    <row r="86" spans="1:58">
      <c r="B86" s="15" t="s">
        <v>199</v>
      </c>
      <c r="C86" s="15" t="s">
        <v>200</v>
      </c>
      <c r="D86" s="13">
        <v>19000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>
        <v>1279</v>
      </c>
      <c r="AR86" s="13">
        <v>1390</v>
      </c>
      <c r="AS86" s="13">
        <v>5235</v>
      </c>
      <c r="AT86" s="13">
        <v>4109</v>
      </c>
      <c r="AU86" s="13">
        <v>5665</v>
      </c>
      <c r="AV86" s="13"/>
      <c r="AW86" s="13"/>
      <c r="AX86" s="13"/>
      <c r="AY86" s="13"/>
      <c r="AZ86" s="14"/>
      <c r="BA86" s="14"/>
      <c r="BB86" s="14"/>
      <c r="BC86" s="14"/>
      <c r="BD86" s="14"/>
      <c r="BE86" s="14"/>
      <c r="BF86" s="14"/>
    </row>
    <row r="87" spans="1:58">
      <c r="B87" s="15" t="s">
        <v>201</v>
      </c>
      <c r="C87" s="15" t="s">
        <v>202</v>
      </c>
      <c r="D87" s="13">
        <v>5100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>
        <v>792</v>
      </c>
      <c r="AP87" s="13">
        <v>2691</v>
      </c>
      <c r="AQ87" s="13"/>
      <c r="AR87" s="13"/>
      <c r="AS87" s="13"/>
      <c r="AT87" s="13"/>
      <c r="AU87" s="13"/>
      <c r="AV87" s="13"/>
      <c r="AW87" s="13"/>
      <c r="AX87" s="13"/>
      <c r="AY87" s="13"/>
      <c r="AZ87" s="14"/>
      <c r="BA87" s="14"/>
      <c r="BB87" s="14"/>
      <c r="BC87" s="14"/>
      <c r="BD87" s="14"/>
      <c r="BE87" s="14"/>
      <c r="BF87" s="14"/>
    </row>
    <row r="88" spans="1:58">
      <c r="B88" s="15" t="s">
        <v>203</v>
      </c>
      <c r="C88" s="15" t="s">
        <v>204</v>
      </c>
      <c r="D88" s="13">
        <v>2900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>
        <v>232</v>
      </c>
      <c r="AQ88" s="13">
        <v>1176</v>
      </c>
      <c r="AR88" s="13">
        <v>1492</v>
      </c>
      <c r="AS88" s="13"/>
      <c r="AT88" s="13"/>
      <c r="AU88" s="13"/>
      <c r="AV88" s="13"/>
      <c r="AW88" s="13"/>
      <c r="AX88" s="13"/>
      <c r="AY88" s="13"/>
      <c r="AZ88" s="14"/>
      <c r="BA88" s="14"/>
      <c r="BB88" s="14"/>
      <c r="BC88" s="14"/>
      <c r="BD88" s="14"/>
      <c r="BE88" s="14"/>
      <c r="BF88" s="14"/>
    </row>
    <row r="89" spans="1:58">
      <c r="B89" s="15" t="s">
        <v>205</v>
      </c>
      <c r="C89" s="15" t="s">
        <v>206</v>
      </c>
      <c r="D89" s="13">
        <v>3500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>
        <v>2606</v>
      </c>
      <c r="AP89" s="13">
        <v>638</v>
      </c>
      <c r="AQ89" s="13"/>
      <c r="AR89" s="13"/>
      <c r="AS89" s="13"/>
      <c r="AT89" s="13"/>
      <c r="AU89" s="13"/>
      <c r="AV89" s="13"/>
      <c r="AW89" s="13"/>
      <c r="AX89" s="13"/>
      <c r="AY89" s="13"/>
      <c r="AZ89" s="14"/>
      <c r="BA89" s="14"/>
      <c r="BB89" s="14"/>
      <c r="BC89" s="14"/>
      <c r="BD89" s="14"/>
      <c r="BE89" s="14"/>
      <c r="BF89" s="14"/>
    </row>
    <row r="90" spans="1:58">
      <c r="B90" s="15" t="s">
        <v>207</v>
      </c>
      <c r="C90" s="15" t="s">
        <v>208</v>
      </c>
      <c r="D90" s="13">
        <v>40200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>
        <v>54</v>
      </c>
      <c r="AP90" s="13">
        <v>86</v>
      </c>
      <c r="AQ90" s="13">
        <v>9</v>
      </c>
      <c r="AR90" s="13"/>
      <c r="AS90" s="13"/>
      <c r="AT90" s="13"/>
      <c r="AU90" s="13"/>
      <c r="AV90" s="13"/>
      <c r="AW90" s="13"/>
      <c r="AX90" s="13"/>
      <c r="AY90" s="13"/>
      <c r="AZ90" s="14"/>
      <c r="BA90" s="14"/>
      <c r="BB90" s="14"/>
      <c r="BC90" s="14"/>
      <c r="BD90" s="14"/>
      <c r="BE90" s="14"/>
      <c r="BF90" s="14"/>
    </row>
    <row r="91" spans="1:58">
      <c r="B91" s="15" t="s">
        <v>209</v>
      </c>
      <c r="C91" s="15" t="s">
        <v>210</v>
      </c>
      <c r="D91" s="13">
        <v>17000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4"/>
      <c r="BA91" s="14"/>
      <c r="BB91" s="14"/>
      <c r="BC91" s="14"/>
      <c r="BD91" s="14"/>
      <c r="BE91" s="14"/>
      <c r="BF91" s="14"/>
    </row>
    <row r="92" spans="1:58">
      <c r="B92" s="15" t="s">
        <v>211</v>
      </c>
      <c r="C92" s="15" t="s">
        <v>212</v>
      </c>
      <c r="D92" s="13">
        <v>35000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4"/>
      <c r="BA92" s="14"/>
      <c r="BB92" s="14"/>
      <c r="BC92" s="14"/>
      <c r="BD92" s="14"/>
      <c r="BE92" s="14"/>
      <c r="BF92" s="14"/>
    </row>
    <row r="93" spans="1:58">
      <c r="B93" s="15" t="s">
        <v>213</v>
      </c>
      <c r="C93" s="15" t="s">
        <v>214</v>
      </c>
      <c r="D93" s="13">
        <v>5000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4"/>
      <c r="BA93" s="14"/>
      <c r="BB93" s="14"/>
      <c r="BC93" s="14"/>
      <c r="BD93" s="14"/>
      <c r="BE93" s="14"/>
      <c r="BF93" s="14"/>
    </row>
    <row r="94" spans="1:58">
      <c r="B94" s="15" t="s">
        <v>215</v>
      </c>
      <c r="C94" s="15" t="s">
        <v>216</v>
      </c>
      <c r="D94" s="13">
        <v>14000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>
        <v>1179</v>
      </c>
      <c r="AR94" s="13">
        <v>157</v>
      </c>
      <c r="AS94" s="13">
        <v>4605</v>
      </c>
      <c r="AT94" s="13">
        <v>2206</v>
      </c>
      <c r="AU94" s="13">
        <v>5792</v>
      </c>
      <c r="AV94" s="13">
        <v>60</v>
      </c>
      <c r="AW94" s="13"/>
      <c r="AX94" s="13"/>
      <c r="AY94" s="13"/>
      <c r="AZ94" s="14"/>
      <c r="BA94" s="14"/>
      <c r="BB94" s="14"/>
      <c r="BC94" s="14"/>
      <c r="BD94" s="14"/>
      <c r="BE94" s="14"/>
      <c r="BF94" s="14"/>
    </row>
    <row r="95" spans="1:58">
      <c r="B95" s="15" t="s">
        <v>217</v>
      </c>
      <c r="C95" s="15" t="s">
        <v>218</v>
      </c>
      <c r="D95" s="13">
        <v>4750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>
        <v>1900</v>
      </c>
      <c r="AR95" s="13">
        <v>1800</v>
      </c>
      <c r="AS95" s="13">
        <v>605</v>
      </c>
      <c r="AT95" s="13">
        <v>445</v>
      </c>
      <c r="AU95" s="13"/>
      <c r="AV95" s="13"/>
      <c r="AW95" s="13"/>
      <c r="AX95" s="13"/>
      <c r="AY95" s="13"/>
      <c r="AZ95" s="14"/>
      <c r="BA95" s="14"/>
      <c r="BB95" s="14"/>
      <c r="BC95" s="14"/>
      <c r="BD95" s="14"/>
      <c r="BE95" s="14"/>
      <c r="BF95" s="14"/>
    </row>
    <row r="96" spans="1:58">
      <c r="B96" s="15" t="s">
        <v>219</v>
      </c>
      <c r="C96" s="15" t="s">
        <v>220</v>
      </c>
      <c r="D96" s="13">
        <v>9514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>
        <v>8638</v>
      </c>
      <c r="AR96" s="13"/>
      <c r="AS96" s="13"/>
      <c r="AT96" s="13"/>
      <c r="AU96" s="13"/>
      <c r="AV96" s="13"/>
      <c r="AW96" s="13"/>
      <c r="AX96" s="13"/>
      <c r="AY96" s="13"/>
      <c r="AZ96" s="14"/>
      <c r="BA96" s="14"/>
      <c r="BB96" s="14"/>
      <c r="BC96" s="14"/>
      <c r="BD96" s="14"/>
      <c r="BE96" s="14"/>
      <c r="BF96" s="14"/>
    </row>
    <row r="97" spans="2:59">
      <c r="B97" s="15" t="s">
        <v>221</v>
      </c>
      <c r="C97" s="15" t="s">
        <v>222</v>
      </c>
      <c r="D97" s="13">
        <v>18280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>
        <v>9420</v>
      </c>
      <c r="AP97" s="13">
        <v>375</v>
      </c>
      <c r="AQ97" s="13">
        <v>575</v>
      </c>
      <c r="AR97" s="13"/>
      <c r="AS97" s="13">
        <v>2767</v>
      </c>
      <c r="AT97" s="13">
        <v>1165</v>
      </c>
      <c r="AU97" s="13">
        <v>1493</v>
      </c>
      <c r="AV97" s="13">
        <v>568</v>
      </c>
      <c r="AW97" s="13"/>
      <c r="AX97" s="13"/>
      <c r="AY97" s="13"/>
      <c r="AZ97" s="14"/>
      <c r="BA97" s="14"/>
      <c r="BB97" s="14"/>
      <c r="BC97" s="14"/>
      <c r="BD97" s="14"/>
      <c r="BE97" s="14"/>
      <c r="BF97" s="14"/>
    </row>
    <row r="98" spans="2:59">
      <c r="B98" s="15" t="s">
        <v>223</v>
      </c>
      <c r="C98" s="15" t="s">
        <v>224</v>
      </c>
      <c r="D98" s="13">
        <v>5000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>
        <v>150</v>
      </c>
      <c r="AY98" s="13"/>
      <c r="AZ98" s="14"/>
      <c r="BA98" s="14"/>
      <c r="BB98" s="14"/>
      <c r="BC98" s="14"/>
      <c r="BD98" s="14"/>
      <c r="BE98" s="14"/>
      <c r="BF98" s="14"/>
    </row>
    <row r="99" spans="2:59">
      <c r="B99" s="15" t="s">
        <v>225</v>
      </c>
      <c r="C99" s="15" t="s">
        <v>226</v>
      </c>
      <c r="D99" s="13">
        <v>3059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4"/>
      <c r="BA99" s="14"/>
      <c r="BB99" s="14"/>
      <c r="BC99" s="14"/>
      <c r="BD99" s="14"/>
      <c r="BE99" s="14"/>
      <c r="BF99" s="14"/>
    </row>
    <row r="100" spans="2:59">
      <c r="B100" s="19" t="s">
        <v>227</v>
      </c>
      <c r="C100" s="20"/>
      <c r="D100" s="20"/>
      <c r="E100" s="4"/>
      <c r="F100" s="21">
        <f t="shared" ref="F100:U100" si="4">SUM(F7:F97)</f>
        <v>1453.9</v>
      </c>
      <c r="G100" s="21">
        <f t="shared" si="4"/>
        <v>7727.8</v>
      </c>
      <c r="H100" s="21">
        <f t="shared" si="4"/>
        <v>11356.5</v>
      </c>
      <c r="I100" s="21">
        <f t="shared" si="4"/>
        <v>19983.5</v>
      </c>
      <c r="J100" s="21">
        <f t="shared" si="4"/>
        <v>21139.200000000001</v>
      </c>
      <c r="K100" s="21">
        <f t="shared" si="4"/>
        <v>21137.7</v>
      </c>
      <c r="L100" s="21">
        <f t="shared" si="4"/>
        <v>30093.1</v>
      </c>
      <c r="M100" s="21">
        <f t="shared" si="4"/>
        <v>32819.9</v>
      </c>
      <c r="N100" s="21">
        <f t="shared" si="4"/>
        <v>29273</v>
      </c>
      <c r="O100" s="21">
        <f t="shared" si="4"/>
        <v>36601</v>
      </c>
      <c r="P100" s="21">
        <f t="shared" si="4"/>
        <v>38167</v>
      </c>
      <c r="Q100" s="21">
        <f t="shared" si="4"/>
        <v>113626</v>
      </c>
      <c r="R100" s="21">
        <f t="shared" si="4"/>
        <v>101984</v>
      </c>
      <c r="S100" s="21">
        <f t="shared" si="4"/>
        <v>58610</v>
      </c>
      <c r="T100" s="21">
        <f t="shared" si="4"/>
        <v>102770</v>
      </c>
      <c r="U100" s="21">
        <f t="shared" si="4"/>
        <v>129095</v>
      </c>
      <c r="V100" s="21">
        <f>SUM(V7:V97)</f>
        <v>37479</v>
      </c>
      <c r="W100" s="21">
        <f t="shared" ref="W100:AR100" si="5">SUM(W7:W97)</f>
        <v>31949</v>
      </c>
      <c r="X100" s="21">
        <f t="shared" si="5"/>
        <v>35658</v>
      </c>
      <c r="Y100" s="21">
        <f t="shared" si="5"/>
        <v>35586</v>
      </c>
      <c r="Z100" s="21">
        <f t="shared" si="5"/>
        <v>37746</v>
      </c>
      <c r="AA100" s="21">
        <f t="shared" si="5"/>
        <v>25197</v>
      </c>
      <c r="AB100" s="21">
        <f t="shared" si="5"/>
        <v>27135</v>
      </c>
      <c r="AC100" s="21">
        <f t="shared" si="5"/>
        <v>31913</v>
      </c>
      <c r="AD100" s="21">
        <f t="shared" si="5"/>
        <v>42227</v>
      </c>
      <c r="AE100" s="21">
        <f t="shared" si="5"/>
        <v>51311</v>
      </c>
      <c r="AF100" s="21">
        <f t="shared" si="5"/>
        <v>45198</v>
      </c>
      <c r="AG100" s="21">
        <f t="shared" si="5"/>
        <v>26133</v>
      </c>
      <c r="AH100" s="21">
        <f t="shared" si="5"/>
        <v>3613</v>
      </c>
      <c r="AI100" s="21">
        <f t="shared" si="5"/>
        <v>4041</v>
      </c>
      <c r="AJ100" s="21">
        <f t="shared" si="5"/>
        <v>987</v>
      </c>
      <c r="AK100" s="21">
        <f t="shared" si="5"/>
        <v>4435</v>
      </c>
      <c r="AL100" s="21">
        <f t="shared" si="5"/>
        <v>7693</v>
      </c>
      <c r="AM100" s="21">
        <f t="shared" si="5"/>
        <v>8853</v>
      </c>
      <c r="AN100" s="21">
        <f t="shared" si="5"/>
        <v>8369</v>
      </c>
      <c r="AO100" s="21">
        <f t="shared" si="5"/>
        <v>38430</v>
      </c>
      <c r="AP100" s="21">
        <f t="shared" si="5"/>
        <v>6536</v>
      </c>
      <c r="AQ100" s="21">
        <f t="shared" si="5"/>
        <v>20715</v>
      </c>
      <c r="AR100" s="21">
        <f t="shared" si="5"/>
        <v>14875</v>
      </c>
      <c r="AS100" s="22"/>
      <c r="AT100" s="22"/>
      <c r="AU100" s="22"/>
      <c r="AV100" s="22"/>
      <c r="AW100" s="22"/>
      <c r="AX100" s="22"/>
      <c r="AY100" s="13"/>
      <c r="AZ100" s="23">
        <f t="shared" ref="AZ100:BF100" si="6">SUM(AZ7:AZ71)</f>
        <v>321195.03000000003</v>
      </c>
      <c r="BA100" s="23">
        <f t="shared" si="6"/>
        <v>273802.93000000005</v>
      </c>
      <c r="BB100" s="23">
        <f t="shared" si="6"/>
        <v>305589.06000000006</v>
      </c>
      <c r="BC100" s="23">
        <f t="shared" si="6"/>
        <v>304972.02000000008</v>
      </c>
      <c r="BD100" s="23">
        <f t="shared" si="6"/>
        <v>350230.60000000003</v>
      </c>
      <c r="BE100" s="23">
        <f t="shared" si="6"/>
        <v>526653.54</v>
      </c>
      <c r="BF100" s="23">
        <f t="shared" si="6"/>
        <v>1043612.1000000001</v>
      </c>
      <c r="BG100" s="23"/>
    </row>
    <row r="101" spans="2:59">
      <c r="B101" s="24" t="s">
        <v>228</v>
      </c>
      <c r="C101" s="24"/>
      <c r="D101" s="24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25"/>
      <c r="BA101" s="25"/>
      <c r="BB101" s="25"/>
      <c r="BC101" s="25"/>
      <c r="BD101" s="25"/>
      <c r="BE101" s="25"/>
      <c r="BF101" s="25"/>
      <c r="BG101" s="25"/>
    </row>
    <row r="102" spans="2:59" ht="204.75" customHeight="1">
      <c r="B102" s="26" t="s">
        <v>229</v>
      </c>
      <c r="C102" s="27"/>
      <c r="D102" s="27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14">
        <f>+$AZ$6*V102</f>
        <v>0</v>
      </c>
      <c r="BA102" s="14">
        <f>+$AZ$6*W102</f>
        <v>0</v>
      </c>
    </row>
    <row r="103" spans="2:59">
      <c r="B103" s="27" t="s">
        <v>230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14"/>
      <c r="BA103" s="14"/>
    </row>
    <row r="104" spans="2:59">
      <c r="B104" s="26" t="s">
        <v>231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14">
        <f>+$AZ$6*V104</f>
        <v>0</v>
      </c>
      <c r="BA104" s="14">
        <f>+$AZ$6*W104</f>
        <v>0</v>
      </c>
    </row>
    <row r="105" spans="2:59">
      <c r="V105" s="29">
        <f>+AZ100</f>
        <v>321195.03000000003</v>
      </c>
      <c r="W105" s="29">
        <f t="shared" ref="W105:AB105" si="7">+BA100</f>
        <v>273802.93000000005</v>
      </c>
      <c r="X105" s="29">
        <f t="shared" si="7"/>
        <v>305589.06000000006</v>
      </c>
      <c r="Y105" s="29">
        <f t="shared" si="7"/>
        <v>304972.02000000008</v>
      </c>
      <c r="Z105" s="29">
        <f t="shared" si="7"/>
        <v>350230.60000000003</v>
      </c>
      <c r="AA105" s="29">
        <f t="shared" si="7"/>
        <v>526653.54</v>
      </c>
      <c r="AB105" s="29">
        <f t="shared" si="7"/>
        <v>1043612.1000000001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</sheetData>
  <mergeCells count="13">
    <mergeCell ref="C7:C8"/>
    <mergeCell ref="B101:AY101"/>
    <mergeCell ref="B102:AY102"/>
    <mergeCell ref="B103:AY103"/>
    <mergeCell ref="B104:AY104"/>
    <mergeCell ref="B1:AY1"/>
    <mergeCell ref="B2:AY2"/>
    <mergeCell ref="B3:AY3"/>
    <mergeCell ref="B5:B6"/>
    <mergeCell ref="C5:C6"/>
    <mergeCell ref="D5:D6"/>
    <mergeCell ref="E5:E6"/>
    <mergeCell ref="F5:AY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11504</vt:lpstr>
    </vt:vector>
  </TitlesOfParts>
  <Company>Universidad de Costa 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Arroyo</dc:creator>
  <cp:lastModifiedBy>Nelson Arroyo</cp:lastModifiedBy>
  <dcterms:created xsi:type="dcterms:W3CDTF">2015-06-12T20:35:08Z</dcterms:created>
  <dcterms:modified xsi:type="dcterms:W3CDTF">2015-06-12T20:35:22Z</dcterms:modified>
</cp:coreProperties>
</file>